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45" windowHeight="5625"/>
  </bookViews>
  <sheets>
    <sheet name="FINANCLS" sheetId="1" r:id="rId1"/>
  </sheets>
  <definedNames>
    <definedName name="_xlnm.Print_Area">FINANCLS!$A$1:$N$172</definedName>
  </definedNames>
  <calcPr calcId="145621"/>
</workbook>
</file>

<file path=xl/calcChain.xml><?xml version="1.0" encoding="utf-8"?>
<calcChain xmlns="http://schemas.openxmlformats.org/spreadsheetml/2006/main">
  <c r="F115" i="1" l="1"/>
  <c r="G115" i="1" s="1"/>
  <c r="H115" i="1" s="1"/>
  <c r="I115" i="1" s="1"/>
  <c r="J115" i="1" s="1"/>
  <c r="K115" i="1" s="1"/>
  <c r="L115" i="1" s="1"/>
  <c r="M115" i="1" s="1"/>
  <c r="N115" i="1" s="1"/>
  <c r="E3" i="1" l="1"/>
  <c r="F3" i="1" s="1"/>
  <c r="G3" i="1" s="1"/>
  <c r="H3" i="1" s="1"/>
  <c r="I3" i="1" s="1"/>
  <c r="J3" i="1" s="1"/>
  <c r="K3" i="1" s="1"/>
  <c r="L3" i="1" s="1"/>
  <c r="M3" i="1" s="1"/>
  <c r="N3" i="1" s="1"/>
  <c r="E8" i="1"/>
  <c r="F8" i="1"/>
  <c r="G8" i="1"/>
  <c r="H8" i="1"/>
  <c r="H45" i="1" s="1"/>
  <c r="I8" i="1"/>
  <c r="I45" i="1" s="1"/>
  <c r="J8" i="1"/>
  <c r="J45" i="1" s="1"/>
  <c r="K8" i="1"/>
  <c r="K45" i="1" s="1"/>
  <c r="L8" i="1"/>
  <c r="L45" i="1" s="1"/>
  <c r="M8" i="1"/>
  <c r="M45" i="1" s="1"/>
  <c r="N8" i="1"/>
  <c r="N45" i="1" s="1"/>
  <c r="N16" i="1"/>
  <c r="E20" i="1"/>
  <c r="F20" i="1"/>
  <c r="G20" i="1"/>
  <c r="H20" i="1"/>
  <c r="H57" i="1" s="1"/>
  <c r="I20" i="1"/>
  <c r="J20" i="1"/>
  <c r="K20" i="1"/>
  <c r="L20" i="1"/>
  <c r="M20" i="1"/>
  <c r="N20" i="1"/>
  <c r="E22" i="1"/>
  <c r="E58" i="1" s="1"/>
  <c r="F22" i="1"/>
  <c r="F58" i="1" s="1"/>
  <c r="G143" i="1" s="1"/>
  <c r="G22" i="1"/>
  <c r="G58" i="1" s="1"/>
  <c r="H22" i="1"/>
  <c r="H58" i="1" s="1"/>
  <c r="I22" i="1"/>
  <c r="I58" i="1" s="1"/>
  <c r="I143" i="1" s="1"/>
  <c r="J22" i="1"/>
  <c r="J58" i="1" s="1"/>
  <c r="K22" i="1"/>
  <c r="K58" i="1" s="1"/>
  <c r="L22" i="1"/>
  <c r="L58" i="1" s="1"/>
  <c r="M22" i="1"/>
  <c r="M58" i="1" s="1"/>
  <c r="N22" i="1"/>
  <c r="N58" i="1" s="1"/>
  <c r="E33" i="1"/>
  <c r="E98" i="1" s="1"/>
  <c r="F33" i="1"/>
  <c r="G33" i="1"/>
  <c r="H33" i="1"/>
  <c r="H98" i="1" s="1"/>
  <c r="I33" i="1"/>
  <c r="I98" i="1" s="1"/>
  <c r="J33" i="1"/>
  <c r="K33" i="1"/>
  <c r="L33" i="1"/>
  <c r="L98" i="1" s="1"/>
  <c r="L117" i="1" s="1"/>
  <c r="M33" i="1"/>
  <c r="N33" i="1"/>
  <c r="N98" i="1" s="1"/>
  <c r="E41" i="1"/>
  <c r="F41" i="1" s="1"/>
  <c r="G41" i="1" s="1"/>
  <c r="H41" i="1" s="1"/>
  <c r="I41" i="1" s="1"/>
  <c r="J41" i="1" s="1"/>
  <c r="K41" i="1" s="1"/>
  <c r="L41" i="1" s="1"/>
  <c r="M41" i="1" s="1"/>
  <c r="N41" i="1" s="1"/>
  <c r="D44" i="1"/>
  <c r="E108" i="1" s="1"/>
  <c r="D45" i="1"/>
  <c r="E45" i="1"/>
  <c r="F45" i="1"/>
  <c r="G45" i="1"/>
  <c r="D46" i="1"/>
  <c r="D47" i="1"/>
  <c r="E47" i="1" s="1"/>
  <c r="D49" i="1"/>
  <c r="E49" i="1" s="1"/>
  <c r="D50" i="1"/>
  <c r="E50" i="1" s="1"/>
  <c r="F50" i="1" s="1"/>
  <c r="D52" i="1"/>
  <c r="E52" i="1" s="1"/>
  <c r="E153" i="1" s="1"/>
  <c r="D57" i="1"/>
  <c r="D58" i="1"/>
  <c r="D59" i="1"/>
  <c r="E59" i="1" s="1"/>
  <c r="D62" i="1"/>
  <c r="E62" i="1" s="1"/>
  <c r="E145" i="1" s="1"/>
  <c r="D63" i="1"/>
  <c r="E63" i="1" s="1"/>
  <c r="F63" i="1" s="1"/>
  <c r="D64" i="1"/>
  <c r="D65" i="1"/>
  <c r="E68" i="1"/>
  <c r="F68" i="1"/>
  <c r="G68" i="1" s="1"/>
  <c r="H68" i="1" s="1"/>
  <c r="I68" i="1" s="1"/>
  <c r="J68" i="1" s="1"/>
  <c r="K68" i="1" s="1"/>
  <c r="L68" i="1" s="1"/>
  <c r="M68" i="1" s="1"/>
  <c r="N68" i="1" s="1"/>
  <c r="F96" i="1"/>
  <c r="G96" i="1" s="1"/>
  <c r="H96" i="1" s="1"/>
  <c r="I96" i="1" s="1"/>
  <c r="J96" i="1" s="1"/>
  <c r="K96" i="1" s="1"/>
  <c r="L96" i="1" s="1"/>
  <c r="M96" i="1" s="1"/>
  <c r="N96" i="1" s="1"/>
  <c r="E97" i="1"/>
  <c r="F97" i="1"/>
  <c r="G97" i="1"/>
  <c r="H97" i="1"/>
  <c r="I97" i="1"/>
  <c r="J97" i="1"/>
  <c r="K97" i="1"/>
  <c r="L97" i="1"/>
  <c r="M97" i="1"/>
  <c r="N97" i="1"/>
  <c r="F98" i="1"/>
  <c r="F117" i="1" s="1"/>
  <c r="G98" i="1"/>
  <c r="M98" i="1"/>
  <c r="E102" i="1"/>
  <c r="F102" i="1"/>
  <c r="F121" i="1" s="1"/>
  <c r="G102" i="1"/>
  <c r="H102" i="1"/>
  <c r="I102" i="1"/>
  <c r="J102" i="1"/>
  <c r="K102" i="1"/>
  <c r="L102" i="1"/>
  <c r="M102" i="1"/>
  <c r="N102" i="1"/>
  <c r="E103" i="1"/>
  <c r="F103" i="1"/>
  <c r="G103" i="1"/>
  <c r="H103" i="1"/>
  <c r="I103" i="1"/>
  <c r="J103" i="1"/>
  <c r="K103" i="1"/>
  <c r="L103" i="1"/>
  <c r="M103" i="1"/>
  <c r="N103" i="1"/>
  <c r="E104" i="1"/>
  <c r="F104" i="1"/>
  <c r="G104" i="1"/>
  <c r="H104" i="1"/>
  <c r="I104" i="1"/>
  <c r="J104" i="1"/>
  <c r="K104" i="1"/>
  <c r="L104" i="1"/>
  <c r="M104" i="1"/>
  <c r="N104" i="1"/>
  <c r="E109" i="1"/>
  <c r="F109" i="1"/>
  <c r="G109" i="1"/>
  <c r="H109" i="1"/>
  <c r="I109" i="1"/>
  <c r="I128" i="1" s="1"/>
  <c r="J109" i="1"/>
  <c r="K109" i="1"/>
  <c r="L109" i="1"/>
  <c r="M109" i="1"/>
  <c r="N109" i="1"/>
  <c r="I123" i="1"/>
  <c r="J123" i="1"/>
  <c r="F136" i="1"/>
  <c r="G136" i="1" s="1"/>
  <c r="H136" i="1" s="1"/>
  <c r="I136" i="1" s="1"/>
  <c r="J136" i="1" s="1"/>
  <c r="K136" i="1" s="1"/>
  <c r="L136" i="1" s="1"/>
  <c r="M136" i="1" s="1"/>
  <c r="N136" i="1" s="1"/>
  <c r="E137" i="1"/>
  <c r="E141" i="1"/>
  <c r="F141" i="1"/>
  <c r="G141" i="1"/>
  <c r="H141" i="1"/>
  <c r="I141" i="1"/>
  <c r="J141" i="1"/>
  <c r="K141" i="1"/>
  <c r="L141" i="1"/>
  <c r="M141" i="1"/>
  <c r="N141" i="1"/>
  <c r="E154" i="1"/>
  <c r="F154" i="1"/>
  <c r="G154" i="1"/>
  <c r="H154" i="1"/>
  <c r="I154" i="1"/>
  <c r="J154" i="1"/>
  <c r="K154" i="1"/>
  <c r="L154" i="1"/>
  <c r="M154" i="1"/>
  <c r="N154" i="1"/>
  <c r="F159" i="1"/>
  <c r="G159" i="1" s="1"/>
  <c r="H159" i="1" s="1"/>
  <c r="I159" i="1" s="1"/>
  <c r="J159" i="1" s="1"/>
  <c r="K159" i="1" s="1"/>
  <c r="L159" i="1" s="1"/>
  <c r="M159" i="1" s="1"/>
  <c r="N159" i="1" s="1"/>
  <c r="I164" i="1"/>
  <c r="M105" i="1" l="1"/>
  <c r="M124" i="1" s="1"/>
  <c r="I149" i="1"/>
  <c r="I122" i="1"/>
  <c r="H164" i="1"/>
  <c r="L122" i="1"/>
  <c r="F62" i="1"/>
  <c r="G62" i="1" s="1"/>
  <c r="N128" i="1"/>
  <c r="F128" i="1"/>
  <c r="H143" i="1"/>
  <c r="K122" i="1"/>
  <c r="J122" i="1"/>
  <c r="J121" i="1"/>
  <c r="G164" i="1"/>
  <c r="J128" i="1"/>
  <c r="K123" i="1"/>
  <c r="E105" i="1"/>
  <c r="E124" i="1" s="1"/>
  <c r="G149" i="1"/>
  <c r="E122" i="1"/>
  <c r="E127" i="1"/>
  <c r="E51" i="1"/>
  <c r="E168" i="1" s="1"/>
  <c r="N164" i="1"/>
  <c r="E146" i="1"/>
  <c r="L121" i="1"/>
  <c r="N99" i="1"/>
  <c r="N105" i="1"/>
  <c r="N124" i="1" s="1"/>
  <c r="K128" i="1"/>
  <c r="F105" i="1"/>
  <c r="F124" i="1" s="1"/>
  <c r="K121" i="1"/>
  <c r="K149" i="1"/>
  <c r="K164" i="1"/>
  <c r="F59" i="1"/>
  <c r="E144" i="1"/>
  <c r="H62" i="1"/>
  <c r="I62" i="1" s="1"/>
  <c r="G145" i="1"/>
  <c r="L105" i="1"/>
  <c r="L124" i="1" s="1"/>
  <c r="F164" i="1"/>
  <c r="F145" i="1"/>
  <c r="K105" i="1"/>
  <c r="K124" i="1" s="1"/>
  <c r="F52" i="1"/>
  <c r="L149" i="1"/>
  <c r="M117" i="1"/>
  <c r="L57" i="1"/>
  <c r="L143" i="1"/>
  <c r="N57" i="1"/>
  <c r="F57" i="1"/>
  <c r="G123" i="1"/>
  <c r="G57" i="1"/>
  <c r="H142" i="1" s="1"/>
  <c r="D51" i="1"/>
  <c r="M57" i="1"/>
  <c r="E57" i="1"/>
  <c r="E142" i="1" s="1"/>
  <c r="H149" i="1"/>
  <c r="L123" i="1"/>
  <c r="N122" i="1"/>
  <c r="F122" i="1"/>
  <c r="E117" i="1"/>
  <c r="G63" i="1"/>
  <c r="G64" i="1" s="1"/>
  <c r="F146" i="1"/>
  <c r="E46" i="1"/>
  <c r="E165" i="1" s="1"/>
  <c r="J143" i="1"/>
  <c r="H128" i="1"/>
  <c r="H105" i="1"/>
  <c r="H124" i="1" s="1"/>
  <c r="H121" i="1"/>
  <c r="E152" i="1"/>
  <c r="F49" i="1"/>
  <c r="N149" i="1"/>
  <c r="H99" i="1"/>
  <c r="K57" i="1"/>
  <c r="K98" i="1"/>
  <c r="F143" i="1"/>
  <c r="E143" i="1"/>
  <c r="H123" i="1"/>
  <c r="F99" i="1"/>
  <c r="J57" i="1"/>
  <c r="J98" i="1"/>
  <c r="M143" i="1"/>
  <c r="N143" i="1"/>
  <c r="H117" i="1"/>
  <c r="M128" i="1"/>
  <c r="M122" i="1"/>
  <c r="M164" i="1"/>
  <c r="M99" i="1"/>
  <c r="M121" i="1"/>
  <c r="M123" i="1"/>
  <c r="E164" i="1"/>
  <c r="E99" i="1"/>
  <c r="E121" i="1"/>
  <c r="E128" i="1"/>
  <c r="F47" i="1"/>
  <c r="E151" i="1"/>
  <c r="I117" i="1"/>
  <c r="I99" i="1"/>
  <c r="K143" i="1"/>
  <c r="M149" i="1"/>
  <c r="J149" i="1"/>
  <c r="J164" i="1"/>
  <c r="N121" i="1"/>
  <c r="N117" i="1"/>
  <c r="L164" i="1"/>
  <c r="L99" i="1"/>
  <c r="E149" i="1"/>
  <c r="I57" i="1"/>
  <c r="G99" i="1"/>
  <c r="G121" i="1"/>
  <c r="N123" i="1"/>
  <c r="F123" i="1"/>
  <c r="H122" i="1"/>
  <c r="J105" i="1"/>
  <c r="J124" i="1" s="1"/>
  <c r="F64" i="1"/>
  <c r="L128" i="1"/>
  <c r="E123" i="1"/>
  <c r="G122" i="1"/>
  <c r="I105" i="1"/>
  <c r="I124" i="1" s="1"/>
  <c r="I121" i="1"/>
  <c r="E64" i="1"/>
  <c r="D60" i="1"/>
  <c r="G50" i="1"/>
  <c r="F149" i="1"/>
  <c r="G128" i="1"/>
  <c r="G105" i="1"/>
  <c r="G124" i="1" s="1"/>
  <c r="D48" i="1"/>
  <c r="G117" i="1"/>
  <c r="F60" i="1" l="1"/>
  <c r="N106" i="1"/>
  <c r="N125" i="1" s="1"/>
  <c r="N118" i="1"/>
  <c r="N142" i="1"/>
  <c r="G142" i="1"/>
  <c r="H145" i="1"/>
  <c r="M142" i="1"/>
  <c r="G59" i="1"/>
  <c r="F144" i="1"/>
  <c r="G52" i="1"/>
  <c r="F153" i="1"/>
  <c r="E60" i="1"/>
  <c r="F142" i="1"/>
  <c r="J117" i="1"/>
  <c r="J99" i="1"/>
  <c r="K142" i="1"/>
  <c r="L142" i="1"/>
  <c r="H118" i="1"/>
  <c r="H106" i="1"/>
  <c r="I142" i="1"/>
  <c r="J142" i="1"/>
  <c r="H63" i="1"/>
  <c r="G146" i="1"/>
  <c r="D66" i="1"/>
  <c r="D87" i="1" s="1"/>
  <c r="E106" i="1"/>
  <c r="E118" i="1"/>
  <c r="J62" i="1"/>
  <c r="I145" i="1"/>
  <c r="G47" i="1"/>
  <c r="F151" i="1"/>
  <c r="F46" i="1"/>
  <c r="E150" i="1"/>
  <c r="H50" i="1"/>
  <c r="I118" i="1"/>
  <c r="I106" i="1"/>
  <c r="F51" i="1"/>
  <c r="F152" i="1"/>
  <c r="G49" i="1"/>
  <c r="D53" i="1"/>
  <c r="D75" i="1" s="1"/>
  <c r="G106" i="1"/>
  <c r="G118" i="1"/>
  <c r="L118" i="1"/>
  <c r="L106" i="1"/>
  <c r="M106" i="1"/>
  <c r="M118" i="1"/>
  <c r="F106" i="1"/>
  <c r="F118" i="1"/>
  <c r="K117" i="1"/>
  <c r="K99" i="1"/>
  <c r="G153" i="1" l="1"/>
  <c r="H52" i="1"/>
  <c r="H59" i="1"/>
  <c r="G60" i="1"/>
  <c r="G144" i="1"/>
  <c r="H49" i="1"/>
  <c r="G51" i="1"/>
  <c r="G152" i="1"/>
  <c r="G125" i="1"/>
  <c r="G151" i="1"/>
  <c r="H47" i="1"/>
  <c r="D86" i="1"/>
  <c r="D92" i="1"/>
  <c r="D93" i="1" s="1"/>
  <c r="D85" i="1"/>
  <c r="D89" i="1"/>
  <c r="D84" i="1"/>
  <c r="D90" i="1"/>
  <c r="D91" i="1"/>
  <c r="F168" i="1"/>
  <c r="M125" i="1"/>
  <c r="I125" i="1"/>
  <c r="K62" i="1"/>
  <c r="J145" i="1"/>
  <c r="I50" i="1"/>
  <c r="F125" i="1"/>
  <c r="G46" i="1"/>
  <c r="F150" i="1"/>
  <c r="F165" i="1"/>
  <c r="D74" i="1"/>
  <c r="D77" i="1"/>
  <c r="D72" i="1"/>
  <c r="D76" i="1"/>
  <c r="D73" i="1"/>
  <c r="D71" i="1"/>
  <c r="D79" i="1"/>
  <c r="D78" i="1"/>
  <c r="H125" i="1"/>
  <c r="K106" i="1"/>
  <c r="K118" i="1"/>
  <c r="J118" i="1"/>
  <c r="J106" i="1"/>
  <c r="I63" i="1"/>
  <c r="H146" i="1"/>
  <c r="H64" i="1"/>
  <c r="L125" i="1"/>
  <c r="E125" i="1"/>
  <c r="E110" i="1"/>
  <c r="E167" i="1"/>
  <c r="D80" i="1" l="1"/>
  <c r="H60" i="1"/>
  <c r="H144" i="1"/>
  <c r="I59" i="1"/>
  <c r="I52" i="1"/>
  <c r="H153" i="1"/>
  <c r="K125" i="1"/>
  <c r="E112" i="1"/>
  <c r="E131" i="1" s="1"/>
  <c r="E129" i="1"/>
  <c r="H151" i="1"/>
  <c r="I47" i="1"/>
  <c r="G168" i="1"/>
  <c r="J125" i="1"/>
  <c r="H46" i="1"/>
  <c r="G165" i="1"/>
  <c r="G150" i="1"/>
  <c r="J63" i="1"/>
  <c r="I146" i="1"/>
  <c r="I64" i="1"/>
  <c r="J50" i="1"/>
  <c r="K145" i="1"/>
  <c r="L62" i="1"/>
  <c r="H51" i="1"/>
  <c r="H152" i="1"/>
  <c r="I49" i="1"/>
  <c r="E113" i="1" l="1"/>
  <c r="E65" i="1" s="1"/>
  <c r="J52" i="1"/>
  <c r="I153" i="1"/>
  <c r="I60" i="1"/>
  <c r="J59" i="1"/>
  <c r="I144" i="1"/>
  <c r="K50" i="1"/>
  <c r="M62" i="1"/>
  <c r="L145" i="1"/>
  <c r="J49" i="1"/>
  <c r="I152" i="1"/>
  <c r="I51" i="1"/>
  <c r="K63" i="1"/>
  <c r="J146" i="1"/>
  <c r="J64" i="1"/>
  <c r="I151" i="1"/>
  <c r="J47" i="1"/>
  <c r="I46" i="1"/>
  <c r="H165" i="1"/>
  <c r="H150" i="1"/>
  <c r="H168" i="1"/>
  <c r="E132" i="1" l="1"/>
  <c r="E116" i="1" s="1"/>
  <c r="E140" i="1"/>
  <c r="E155" i="1" s="1"/>
  <c r="E156" i="1" s="1"/>
  <c r="E44" i="1" s="1"/>
  <c r="K59" i="1"/>
  <c r="J144" i="1"/>
  <c r="J60" i="1"/>
  <c r="J153" i="1"/>
  <c r="K52" i="1"/>
  <c r="I150" i="1"/>
  <c r="J46" i="1"/>
  <c r="I165" i="1"/>
  <c r="I168" i="1"/>
  <c r="E66" i="1"/>
  <c r="E92" i="1" s="1"/>
  <c r="L63" i="1"/>
  <c r="K146" i="1"/>
  <c r="K64" i="1"/>
  <c r="J51" i="1"/>
  <c r="K49" i="1"/>
  <c r="J152" i="1"/>
  <c r="M145" i="1"/>
  <c r="N62" i="1"/>
  <c r="L50" i="1"/>
  <c r="J151" i="1"/>
  <c r="K47" i="1"/>
  <c r="E170" i="1"/>
  <c r="F137" i="1" l="1"/>
  <c r="L52" i="1"/>
  <c r="K153" i="1"/>
  <c r="K144" i="1"/>
  <c r="L59" i="1"/>
  <c r="K60" i="1"/>
  <c r="L47" i="1"/>
  <c r="K151" i="1"/>
  <c r="L49" i="1"/>
  <c r="K51" i="1"/>
  <c r="K152" i="1"/>
  <c r="M50" i="1"/>
  <c r="F108" i="1"/>
  <c r="E48" i="1"/>
  <c r="E162" i="1"/>
  <c r="M63" i="1"/>
  <c r="L146" i="1"/>
  <c r="L64" i="1"/>
  <c r="J150" i="1"/>
  <c r="K46" i="1"/>
  <c r="J165" i="1"/>
  <c r="N145" i="1"/>
  <c r="J168" i="1"/>
  <c r="E86" i="1"/>
  <c r="E89" i="1"/>
  <c r="E84" i="1"/>
  <c r="E90" i="1"/>
  <c r="E85" i="1"/>
  <c r="E91" i="1"/>
  <c r="E87" i="1"/>
  <c r="E93" i="1" s="1"/>
  <c r="L60" i="1" l="1"/>
  <c r="M59" i="1"/>
  <c r="L144" i="1"/>
  <c r="M52" i="1"/>
  <c r="L153" i="1"/>
  <c r="E53" i="1"/>
  <c r="E163" i="1" s="1"/>
  <c r="E161" i="1"/>
  <c r="K168" i="1"/>
  <c r="N50" i="1"/>
  <c r="K150" i="1"/>
  <c r="L46" i="1"/>
  <c r="K165" i="1"/>
  <c r="L51" i="1"/>
  <c r="M49" i="1"/>
  <c r="L152" i="1"/>
  <c r="M47" i="1"/>
  <c r="L151" i="1"/>
  <c r="F127" i="1"/>
  <c r="F167" i="1"/>
  <c r="F110" i="1"/>
  <c r="N63" i="1"/>
  <c r="M146" i="1"/>
  <c r="M64" i="1"/>
  <c r="E75" i="1" l="1"/>
  <c r="N52" i="1"/>
  <c r="N153" i="1" s="1"/>
  <c r="M153" i="1"/>
  <c r="N59" i="1"/>
  <c r="M144" i="1"/>
  <c r="M60" i="1"/>
  <c r="M51" i="1"/>
  <c r="M152" i="1"/>
  <c r="N49" i="1"/>
  <c r="L150" i="1"/>
  <c r="M46" i="1"/>
  <c r="L165" i="1"/>
  <c r="N47" i="1"/>
  <c r="M151" i="1"/>
  <c r="N146" i="1"/>
  <c r="N64" i="1"/>
  <c r="F112" i="1"/>
  <c r="F131" i="1" s="1"/>
  <c r="F129" i="1"/>
  <c r="L168" i="1"/>
  <c r="E171" i="1"/>
  <c r="E79" i="1"/>
  <c r="E74" i="1"/>
  <c r="E78" i="1"/>
  <c r="E76" i="1"/>
  <c r="E77" i="1"/>
  <c r="E72" i="1"/>
  <c r="E73" i="1"/>
  <c r="E169" i="1"/>
  <c r="E172" i="1" s="1"/>
  <c r="E71" i="1"/>
  <c r="E80" i="1" l="1"/>
  <c r="N144" i="1"/>
  <c r="N60" i="1"/>
  <c r="M168" i="1"/>
  <c r="N151" i="1"/>
  <c r="N46" i="1"/>
  <c r="M165" i="1"/>
  <c r="M150" i="1"/>
  <c r="F113" i="1"/>
  <c r="N152" i="1"/>
  <c r="N51" i="1"/>
  <c r="F132" i="1" l="1"/>
  <c r="F116" i="1" s="1"/>
  <c r="F140" i="1"/>
  <c r="F155" i="1" s="1"/>
  <c r="F156" i="1" s="1"/>
  <c r="F65" i="1"/>
  <c r="N150" i="1"/>
  <c r="N165" i="1"/>
  <c r="N168" i="1"/>
  <c r="F66" i="1" l="1"/>
  <c r="F170" i="1"/>
  <c r="F44" i="1"/>
  <c r="G137" i="1"/>
  <c r="G108" i="1" l="1"/>
  <c r="F162" i="1"/>
  <c r="F48" i="1"/>
  <c r="F85" i="1"/>
  <c r="F86" i="1"/>
  <c r="F89" i="1"/>
  <c r="F87" i="1"/>
  <c r="F84" i="1"/>
  <c r="F90" i="1"/>
  <c r="F91" i="1"/>
  <c r="F92" i="1"/>
  <c r="G127" i="1" l="1"/>
  <c r="G110" i="1"/>
  <c r="G167" i="1"/>
  <c r="F93" i="1"/>
  <c r="F161" i="1"/>
  <c r="F53" i="1"/>
  <c r="F79" i="1" l="1"/>
  <c r="F77" i="1"/>
  <c r="F171" i="1"/>
  <c r="F72" i="1"/>
  <c r="F76" i="1"/>
  <c r="F74" i="1"/>
  <c r="F73" i="1"/>
  <c r="F78" i="1"/>
  <c r="F169" i="1"/>
  <c r="F172" i="1" s="1"/>
  <c r="F71" i="1"/>
  <c r="F163" i="1"/>
  <c r="G129" i="1"/>
  <c r="G112" i="1"/>
  <c r="G131" i="1" s="1"/>
  <c r="F75" i="1"/>
  <c r="F80" i="1" l="1"/>
  <c r="G113" i="1"/>
  <c r="G140" i="1" l="1"/>
  <c r="G155" i="1" s="1"/>
  <c r="G156" i="1" s="1"/>
  <c r="G132" i="1"/>
  <c r="G116" i="1" s="1"/>
  <c r="G65" i="1"/>
  <c r="G170" i="1" s="1"/>
  <c r="G66" i="1" l="1"/>
  <c r="G92" i="1" s="1"/>
  <c r="G44" i="1"/>
  <c r="H137" i="1"/>
  <c r="H108" i="1" l="1"/>
  <c r="G162" i="1"/>
  <c r="G48" i="1"/>
  <c r="G89" i="1"/>
  <c r="G84" i="1"/>
  <c r="G86" i="1"/>
  <c r="G85" i="1"/>
  <c r="G91" i="1"/>
  <c r="G90" i="1"/>
  <c r="G87" i="1"/>
  <c r="G93" i="1" l="1"/>
  <c r="H127" i="1"/>
  <c r="H167" i="1"/>
  <c r="H110" i="1"/>
  <c r="G161" i="1"/>
  <c r="G53" i="1"/>
  <c r="G75" i="1" s="1"/>
  <c r="H129" i="1" l="1"/>
  <c r="H112" i="1"/>
  <c r="H131" i="1" s="1"/>
  <c r="G171" i="1"/>
  <c r="G79" i="1"/>
  <c r="G72" i="1"/>
  <c r="G77" i="1"/>
  <c r="G74" i="1"/>
  <c r="G76" i="1"/>
  <c r="G73" i="1"/>
  <c r="G78" i="1"/>
  <c r="G169" i="1"/>
  <c r="G172" i="1" s="1"/>
  <c r="G71" i="1"/>
  <c r="G163" i="1"/>
  <c r="G80" i="1" l="1"/>
  <c r="H113" i="1"/>
  <c r="H132" i="1" l="1"/>
  <c r="H116" i="1" s="1"/>
  <c r="H140" i="1"/>
  <c r="H155" i="1" s="1"/>
  <c r="H156" i="1" s="1"/>
  <c r="H65" i="1"/>
  <c r="I137" i="1" l="1"/>
  <c r="H44" i="1"/>
  <c r="H66" i="1"/>
  <c r="H170" i="1"/>
  <c r="I108" i="1" l="1"/>
  <c r="H162" i="1"/>
  <c r="H48" i="1"/>
  <c r="H85" i="1"/>
  <c r="H86" i="1"/>
  <c r="H84" i="1"/>
  <c r="H89" i="1"/>
  <c r="H87" i="1"/>
  <c r="H90" i="1"/>
  <c r="H91" i="1"/>
  <c r="H92" i="1"/>
  <c r="H161" i="1" l="1"/>
  <c r="H53" i="1"/>
  <c r="H163" i="1" s="1"/>
  <c r="I127" i="1"/>
  <c r="I167" i="1"/>
  <c r="I110" i="1"/>
  <c r="H93" i="1"/>
  <c r="I112" i="1" l="1"/>
  <c r="I131" i="1" s="1"/>
  <c r="I129" i="1"/>
  <c r="H72" i="1"/>
  <c r="H171" i="1"/>
  <c r="H79" i="1"/>
  <c r="H77" i="1"/>
  <c r="H74" i="1"/>
  <c r="H76" i="1"/>
  <c r="H73" i="1"/>
  <c r="H78" i="1"/>
  <c r="H169" i="1"/>
  <c r="H172" i="1" s="1"/>
  <c r="H71" i="1"/>
  <c r="H75" i="1"/>
  <c r="H80" i="1" l="1"/>
  <c r="I113" i="1"/>
  <c r="I132" i="1" l="1"/>
  <c r="I116" i="1" s="1"/>
  <c r="I140" i="1"/>
  <c r="I155" i="1" s="1"/>
  <c r="I156" i="1" s="1"/>
  <c r="I65" i="1"/>
  <c r="I170" i="1" s="1"/>
  <c r="J137" i="1" l="1"/>
  <c r="I44" i="1"/>
  <c r="I66" i="1"/>
  <c r="I85" i="1" l="1"/>
  <c r="I89" i="1"/>
  <c r="I84" i="1"/>
  <c r="I86" i="1"/>
  <c r="I87" i="1"/>
  <c r="I90" i="1"/>
  <c r="I91" i="1"/>
  <c r="I162" i="1"/>
  <c r="J108" i="1"/>
  <c r="I48" i="1"/>
  <c r="I92" i="1"/>
  <c r="I93" i="1" l="1"/>
  <c r="J127" i="1"/>
  <c r="J110" i="1"/>
  <c r="J167" i="1"/>
  <c r="I53" i="1"/>
  <c r="I75" i="1" s="1"/>
  <c r="I161" i="1"/>
  <c r="I163" i="1" l="1"/>
  <c r="I171" i="1"/>
  <c r="I72" i="1"/>
  <c r="I79" i="1"/>
  <c r="I77" i="1"/>
  <c r="I74" i="1"/>
  <c r="I76" i="1"/>
  <c r="I78" i="1"/>
  <c r="I73" i="1"/>
  <c r="I169" i="1"/>
  <c r="I172" i="1" s="1"/>
  <c r="I71" i="1"/>
  <c r="J129" i="1"/>
  <c r="J112" i="1"/>
  <c r="J131" i="1" s="1"/>
  <c r="I80" i="1" l="1"/>
  <c r="J113" i="1"/>
  <c r="J132" i="1" l="1"/>
  <c r="J116" i="1" s="1"/>
  <c r="J140" i="1"/>
  <c r="J155" i="1" s="1"/>
  <c r="J156" i="1" s="1"/>
  <c r="J65" i="1"/>
  <c r="J66" i="1" l="1"/>
  <c r="J92" i="1" s="1"/>
  <c r="J170" i="1"/>
  <c r="K137" i="1"/>
  <c r="J44" i="1"/>
  <c r="K108" i="1" l="1"/>
  <c r="J48" i="1"/>
  <c r="J162" i="1"/>
  <c r="J85" i="1"/>
  <c r="J84" i="1"/>
  <c r="J86" i="1"/>
  <c r="J89" i="1"/>
  <c r="J87" i="1"/>
  <c r="J90" i="1"/>
  <c r="J91" i="1"/>
  <c r="J93" i="1" l="1"/>
  <c r="J53" i="1"/>
  <c r="J161" i="1"/>
  <c r="K127" i="1"/>
  <c r="K110" i="1"/>
  <c r="K167" i="1"/>
  <c r="J171" i="1" l="1"/>
  <c r="J79" i="1"/>
  <c r="J72" i="1"/>
  <c r="J77" i="1"/>
  <c r="J76" i="1"/>
  <c r="J74" i="1"/>
  <c r="J78" i="1"/>
  <c r="J73" i="1"/>
  <c r="J169" i="1"/>
  <c r="J172" i="1" s="1"/>
  <c r="J71" i="1"/>
  <c r="K112" i="1"/>
  <c r="K131" i="1" s="1"/>
  <c r="K129" i="1"/>
  <c r="J163" i="1"/>
  <c r="J75" i="1"/>
  <c r="J80" i="1" l="1"/>
  <c r="K113" i="1"/>
  <c r="K132" i="1" l="1"/>
  <c r="K116" i="1" s="1"/>
  <c r="K140" i="1"/>
  <c r="K155" i="1" s="1"/>
  <c r="K156" i="1" s="1"/>
  <c r="K65" i="1"/>
  <c r="K66" i="1" l="1"/>
  <c r="K92" i="1" s="1"/>
  <c r="K170" i="1"/>
  <c r="K44" i="1"/>
  <c r="L137" i="1"/>
  <c r="K48" i="1" l="1"/>
  <c r="L108" i="1"/>
  <c r="K162" i="1"/>
  <c r="K85" i="1"/>
  <c r="K84" i="1"/>
  <c r="K86" i="1"/>
  <c r="K89" i="1"/>
  <c r="K87" i="1"/>
  <c r="K90" i="1"/>
  <c r="K91" i="1"/>
  <c r="K53" i="1" l="1"/>
  <c r="K75" i="1" s="1"/>
  <c r="K161" i="1"/>
  <c r="L127" i="1"/>
  <c r="L167" i="1"/>
  <c r="L110" i="1"/>
  <c r="K93" i="1"/>
  <c r="K163" i="1" l="1"/>
  <c r="L112" i="1"/>
  <c r="L131" i="1" s="1"/>
  <c r="L129" i="1"/>
  <c r="K72" i="1"/>
  <c r="K171" i="1"/>
  <c r="K79" i="1"/>
  <c r="K77" i="1"/>
  <c r="K74" i="1"/>
  <c r="K76" i="1"/>
  <c r="K73" i="1"/>
  <c r="K78" i="1"/>
  <c r="K169" i="1"/>
  <c r="K172" i="1" s="1"/>
  <c r="K71" i="1"/>
  <c r="L113" i="1" l="1"/>
  <c r="K80" i="1"/>
  <c r="L140" i="1"/>
  <c r="L155" i="1" s="1"/>
  <c r="L156" i="1" s="1"/>
  <c r="L132" i="1"/>
  <c r="L116" i="1" s="1"/>
  <c r="L65" i="1"/>
  <c r="L66" i="1" l="1"/>
  <c r="L170" i="1"/>
  <c r="L44" i="1"/>
  <c r="M137" i="1"/>
  <c r="L48" i="1" l="1"/>
  <c r="M108" i="1"/>
  <c r="L162" i="1"/>
  <c r="L84" i="1"/>
  <c r="L85" i="1"/>
  <c r="L86" i="1"/>
  <c r="L89" i="1"/>
  <c r="L87" i="1"/>
  <c r="L90" i="1"/>
  <c r="L91" i="1"/>
  <c r="L92" i="1"/>
  <c r="L53" i="1" l="1"/>
  <c r="L161" i="1"/>
  <c r="L75" i="1"/>
  <c r="L163" i="1"/>
  <c r="L93" i="1"/>
  <c r="M127" i="1"/>
  <c r="M167" i="1"/>
  <c r="M110" i="1"/>
  <c r="M112" i="1" l="1"/>
  <c r="M131" i="1" s="1"/>
  <c r="M129" i="1"/>
  <c r="M113" i="1"/>
  <c r="L171" i="1"/>
  <c r="L72" i="1"/>
  <c r="L79" i="1"/>
  <c r="L77" i="1"/>
  <c r="L76" i="1"/>
  <c r="L74" i="1"/>
  <c r="L73" i="1"/>
  <c r="L78" i="1"/>
  <c r="L169" i="1"/>
  <c r="L172" i="1" s="1"/>
  <c r="L71" i="1"/>
  <c r="L80" i="1" l="1"/>
  <c r="M132" i="1"/>
  <c r="M116" i="1" s="1"/>
  <c r="M140" i="1"/>
  <c r="M155" i="1" s="1"/>
  <c r="M156" i="1" s="1"/>
  <c r="M65" i="1"/>
  <c r="M66" i="1" l="1"/>
  <c r="N137" i="1"/>
  <c r="M44" i="1"/>
  <c r="M170" i="1"/>
  <c r="M48" i="1" l="1"/>
  <c r="N108" i="1"/>
  <c r="M162" i="1"/>
  <c r="M84" i="1"/>
  <c r="M85" i="1"/>
  <c r="M86" i="1"/>
  <c r="M89" i="1"/>
  <c r="M87" i="1"/>
  <c r="M90" i="1"/>
  <c r="M91" i="1"/>
  <c r="M92" i="1"/>
  <c r="N127" i="1" l="1"/>
  <c r="N110" i="1"/>
  <c r="N167" i="1"/>
  <c r="M53" i="1"/>
  <c r="M163" i="1" s="1"/>
  <c r="M161" i="1"/>
  <c r="M93" i="1"/>
  <c r="M171" i="1" l="1"/>
  <c r="M72" i="1"/>
  <c r="M79" i="1"/>
  <c r="M77" i="1"/>
  <c r="M76" i="1"/>
  <c r="M74" i="1"/>
  <c r="M78" i="1"/>
  <c r="M73" i="1"/>
  <c r="M169" i="1"/>
  <c r="M172" i="1" s="1"/>
  <c r="M71" i="1"/>
  <c r="N112" i="1"/>
  <c r="N131" i="1" s="1"/>
  <c r="N129" i="1"/>
  <c r="N113" i="1"/>
  <c r="M75" i="1"/>
  <c r="M80" i="1" l="1"/>
  <c r="N132" i="1"/>
  <c r="N116" i="1" s="1"/>
  <c r="N140" i="1"/>
  <c r="N155" i="1" s="1"/>
  <c r="N156" i="1" s="1"/>
  <c r="N44" i="1" s="1"/>
  <c r="N65" i="1"/>
  <c r="N170" i="1" s="1"/>
  <c r="N48" i="1" l="1"/>
  <c r="N162" i="1"/>
  <c r="N66" i="1"/>
  <c r="N85" i="1" l="1"/>
  <c r="N84" i="1"/>
  <c r="N86" i="1"/>
  <c r="N89" i="1"/>
  <c r="N87" i="1"/>
  <c r="N90" i="1"/>
  <c r="N91" i="1"/>
  <c r="N92" i="1"/>
  <c r="N53" i="1"/>
  <c r="N163" i="1"/>
  <c r="N161" i="1"/>
  <c r="N75" i="1"/>
  <c r="N93" i="1" l="1"/>
  <c r="N72" i="1"/>
  <c r="N171" i="1"/>
  <c r="N79" i="1"/>
  <c r="N77" i="1"/>
  <c r="N74" i="1"/>
  <c r="N76" i="1"/>
  <c r="N78" i="1"/>
  <c r="N80" i="1" s="1"/>
  <c r="N73" i="1"/>
  <c r="N169" i="1"/>
  <c r="N172" i="1" s="1"/>
  <c r="N71" i="1"/>
</calcChain>
</file>

<file path=xl/sharedStrings.xml><?xml version="1.0" encoding="utf-8"?>
<sst xmlns="http://schemas.openxmlformats.org/spreadsheetml/2006/main" count="152" uniqueCount="102">
  <si>
    <t>Cash &amp; Equivalents</t>
  </si>
  <si>
    <t>Yield on Cash &amp; Equivalents</t>
  </si>
  <si>
    <t>Accounts Receivable</t>
  </si>
  <si>
    <t># Periods of Sales in A/R</t>
  </si>
  <si>
    <t>Inventory</t>
  </si>
  <si>
    <t>Inventory Purchased/Produced</t>
  </si>
  <si>
    <t>Other Current Assets</t>
  </si>
  <si>
    <t>Chgs in Other Current Assets</t>
  </si>
  <si>
    <t>Plant, Property, &amp; Equipment</t>
  </si>
  <si>
    <t>Chgs in P,P,&amp; E</t>
  </si>
  <si>
    <t>Accumulated Depreciation</t>
  </si>
  <si>
    <t>Chgs in Accum. Depreciation</t>
  </si>
  <si>
    <t>Other Noncurrent Assets</t>
  </si>
  <si>
    <t>Chgs in Other Noncurrent Assets</t>
  </si>
  <si>
    <t>Accounts Payable</t>
  </si>
  <si>
    <t># Periods Cost of Sales in A/P</t>
  </si>
  <si>
    <t>Accrued Expenses</t>
  </si>
  <si>
    <t># Periods Operating Expenses in A/E</t>
  </si>
  <si>
    <t>Other Current Liabilities</t>
  </si>
  <si>
    <t>Chgs in Other Current Liabilities</t>
  </si>
  <si>
    <t>Long-Term Liabilities</t>
  </si>
  <si>
    <t>Chgs in Long-Term Liabilities</t>
  </si>
  <si>
    <t>Other Noncurrent Liabilities</t>
  </si>
  <si>
    <t>Chgs in Other Noncurrent Liabilities</t>
  </si>
  <si>
    <t>Owner Equity</t>
  </si>
  <si>
    <t>Chgs in Owner Equity</t>
  </si>
  <si>
    <t>Sales Revenue</t>
  </si>
  <si>
    <t>Cost of Sales</t>
  </si>
  <si>
    <t>Cost Center 1 Costs</t>
  </si>
  <si>
    <t>Cost Center 2 Costs</t>
  </si>
  <si>
    <t>Cost Center 3 Costs</t>
  </si>
  <si>
    <t>Interest Expense</t>
  </si>
  <si>
    <t>Marginal Income Tax Rate</t>
  </si>
  <si>
    <t>Balance Sheet</t>
  </si>
  <si>
    <t>Assets</t>
  </si>
  <si>
    <t>Total Assets</t>
  </si>
  <si>
    <t>Liabilities</t>
  </si>
  <si>
    <t>Total Liabilities and Owner Equity</t>
  </si>
  <si>
    <t>Common Size Balance Sheet</t>
  </si>
  <si>
    <t>Income Statement</t>
  </si>
  <si>
    <t>Less: Cost of Sales</t>
  </si>
  <si>
    <t>Gross Margin</t>
  </si>
  <si>
    <t>Operating Expenses</t>
  </si>
  <si>
    <t>Total Operating Expenses</t>
  </si>
  <si>
    <t>Operating Income</t>
  </si>
  <si>
    <t>Interest Income</t>
  </si>
  <si>
    <t>Net Income (Loss) Before Taxes</t>
  </si>
  <si>
    <t>Income Tax Expenses (Savings)</t>
  </si>
  <si>
    <t>Net Income (Loss) After Taxes</t>
  </si>
  <si>
    <t>Common Size Income Statement</t>
  </si>
  <si>
    <t>Net income (Loss) Before Taxes</t>
  </si>
  <si>
    <t>Cash Flow Statement</t>
  </si>
  <si>
    <t>Beginning Cash Balance</t>
  </si>
  <si>
    <t>Sources of Cash</t>
  </si>
  <si>
    <t>Net Income After Taxes</t>
  </si>
  <si>
    <t>Addback of  Depreciation</t>
  </si>
  <si>
    <t>Accounts Payable Financing</t>
  </si>
  <si>
    <t>Accrued Expenses Financing</t>
  </si>
  <si>
    <t>Other Current Liabilities Financing</t>
  </si>
  <si>
    <t>Long-Term Liabilities Financing</t>
  </si>
  <si>
    <t>Other Noncurrent Liabilities Financing</t>
  </si>
  <si>
    <t>Uses of Cash</t>
  </si>
  <si>
    <t>Accounts Receivable Investments</t>
  </si>
  <si>
    <t>Inventory Investments</t>
  </si>
  <si>
    <t>Other Current Assets Investments</t>
  </si>
  <si>
    <t>Plant, Property, &amp; Equip Investments</t>
  </si>
  <si>
    <t>Other Noncurrent Assets Investments</t>
  </si>
  <si>
    <t>Other Owner Equity Changes</t>
  </si>
  <si>
    <t>Net Cash Generated (Used)</t>
  </si>
  <si>
    <t>Ending Cash Balance</t>
  </si>
  <si>
    <t>Financial Ratios Table</t>
  </si>
  <si>
    <t>Working Capital Ratios:</t>
  </si>
  <si>
    <t>Operating Ratios:</t>
  </si>
  <si>
    <t>The Ten-Year Business Plan Workbook</t>
  </si>
  <si>
    <t>Current Assets</t>
  </si>
  <si>
    <t>Total Current Assets</t>
  </si>
  <si>
    <t xml:space="preserve"> </t>
  </si>
  <si>
    <t>Less: Accumulated Depreciation</t>
  </si>
  <si>
    <t xml:space="preserve">  </t>
  </si>
  <si>
    <t>Net Plant, Property &amp; Equipment</t>
  </si>
  <si>
    <t>Balance Sheet Items</t>
  </si>
  <si>
    <t>Income Statement Items</t>
  </si>
  <si>
    <t>Current Liabilities</t>
  </si>
  <si>
    <t>Total Current Liabilities</t>
  </si>
  <si>
    <t>Noncurrent Liabilities</t>
  </si>
  <si>
    <t>Total Noncurrent Liabilities</t>
  </si>
  <si>
    <t>Net Plant, Property, &amp; Equipment</t>
  </si>
  <si>
    <t>Cost Center 1</t>
  </si>
  <si>
    <t>Cost Center 2</t>
  </si>
  <si>
    <t>Cost Center 3</t>
  </si>
  <si>
    <t>Current Ratio</t>
  </si>
  <si>
    <t>Quick Ratio</t>
  </si>
  <si>
    <t>Working Capital to Total Assets</t>
  </si>
  <si>
    <t>Receivables Turnover</t>
  </si>
  <si>
    <t>Inventory Turnover</t>
  </si>
  <si>
    <t>Times Interest Earned</t>
  </si>
  <si>
    <t>Sales to Operational Assets</t>
  </si>
  <si>
    <t>Return on Total Assets</t>
  </si>
  <si>
    <t>Return on Equity</t>
  </si>
  <si>
    <t>Investment Turnover</t>
  </si>
  <si>
    <t>Financial Leverage</t>
  </si>
  <si>
    <t>Copyright 2015 by Stephen L. Nelson CPA PLLC.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</si>
</sst>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#,##0\ ;\(#,##0\)"/>
    <numFmt numFmtId="165" formatCode="&quot;Period &quot;0"/>
  </numFmts>
  <fonts count="7" x14ac:knownFonts="1">
    <font>
      <sz val="12"/>
      <color theme="1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Georgia"/>
      <family val="1"/>
    </font>
    <font>
      <sz val="10"/>
      <name val="Arial"/>
      <family val="2"/>
    </font>
    <font>
      <b/>
      <sz val="20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AE18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934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 applyFill="0" applyBorder="0"/>
    <xf numFmtId="0" fontId="6" fillId="0" borderId="15" applyNumberFormat="0" applyFill="0" applyAlignment="0" applyProtection="0"/>
    <xf numFmtId="0" fontId="2" fillId="3" borderId="14" applyNumberFormat="0" applyBorder="0" applyAlignment="0">
      <protection locked="0"/>
    </xf>
    <xf numFmtId="0" fontId="2" fillId="2" borderId="14" applyNumberFormat="0" applyBorder="0" applyAlignment="0" applyProtection="0"/>
  </cellStyleXfs>
  <cellXfs count="52">
    <xf numFmtId="0" fontId="0" fillId="0" borderId="0" xfId="0"/>
    <xf numFmtId="0" fontId="2" fillId="0" borderId="0" xfId="0" applyNumberFormat="1" applyFont="1" applyBorder="1" applyAlignment="1">
      <alignment horizontal="center"/>
    </xf>
    <xf numFmtId="165" fontId="2" fillId="0" borderId="5" xfId="0" applyNumberFormat="1" applyFont="1" applyBorder="1"/>
    <xf numFmtId="3" fontId="2" fillId="1" borderId="4" xfId="0" applyNumberFormat="1" applyFont="1" applyFill="1" applyBorder="1"/>
    <xf numFmtId="164" fontId="2" fillId="1" borderId="4" xfId="0" applyNumberFormat="1" applyFont="1" applyFill="1" applyBorder="1"/>
    <xf numFmtId="3" fontId="2" fillId="1" borderId="4" xfId="0" applyNumberFormat="1" applyFont="1" applyFill="1" applyBorder="1" applyProtection="1">
      <protection locked="0"/>
    </xf>
    <xf numFmtId="10" fontId="2" fillId="1" borderId="4" xfId="0" applyNumberFormat="1" applyFont="1" applyFill="1" applyBorder="1"/>
    <xf numFmtId="9" fontId="2" fillId="1" borderId="2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NumberFormat="1" applyFont="1" applyBorder="1"/>
    <xf numFmtId="0" fontId="4" fillId="0" borderId="9" xfId="0" applyFont="1" applyBorder="1"/>
    <xf numFmtId="0" fontId="2" fillId="0" borderId="7" xfId="0" applyNumberFormat="1" applyFont="1" applyBorder="1"/>
    <xf numFmtId="0" fontId="2" fillId="0" borderId="8" xfId="0" applyNumberFormat="1" applyFont="1" applyBorder="1"/>
    <xf numFmtId="5" fontId="2" fillId="0" borderId="4" xfId="0" applyNumberFormat="1" applyFont="1" applyBorder="1"/>
    <xf numFmtId="164" fontId="2" fillId="0" borderId="4" xfId="0" applyNumberFormat="1" applyFont="1" applyBorder="1"/>
    <xf numFmtId="0" fontId="2" fillId="0" borderId="2" xfId="0" applyNumberFormat="1" applyFont="1" applyBorder="1"/>
    <xf numFmtId="0" fontId="2" fillId="0" borderId="4" xfId="0" applyFont="1" applyBorder="1"/>
    <xf numFmtId="0" fontId="2" fillId="0" borderId="4" xfId="0" applyNumberFormat="1" applyFont="1" applyBorder="1"/>
    <xf numFmtId="0" fontId="2" fillId="0" borderId="13" xfId="0" applyNumberFormat="1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12" xfId="0" applyNumberFormat="1" applyFont="1" applyBorder="1"/>
    <xf numFmtId="0" fontId="3" fillId="0" borderId="0" xfId="0" applyNumberFormat="1" applyFont="1" applyBorder="1"/>
    <xf numFmtId="0" fontId="3" fillId="0" borderId="3" xfId="0" applyFont="1" applyBorder="1"/>
    <xf numFmtId="0" fontId="3" fillId="0" borderId="8" xfId="0" applyFont="1" applyBorder="1"/>
    <xf numFmtId="0" fontId="1" fillId="0" borderId="0" xfId="0" applyFont="1" applyBorder="1"/>
    <xf numFmtId="10" fontId="2" fillId="1" borderId="3" xfId="0" applyNumberFormat="1" applyFont="1" applyFill="1" applyBorder="1"/>
    <xf numFmtId="0" fontId="5" fillId="0" borderId="0" xfId="0" applyFont="1"/>
    <xf numFmtId="44" fontId="2" fillId="3" borderId="4" xfId="2" applyNumberFormat="1" applyBorder="1">
      <protection locked="0"/>
    </xf>
    <xf numFmtId="10" fontId="2" fillId="3" borderId="3" xfId="2" applyNumberFormat="1" applyBorder="1">
      <protection locked="0"/>
    </xf>
    <xf numFmtId="2" fontId="2" fillId="3" borderId="4" xfId="2" applyNumberFormat="1" applyBorder="1">
      <protection locked="0"/>
    </xf>
    <xf numFmtId="9" fontId="2" fillId="3" borderId="2" xfId="2" applyNumberFormat="1" applyBorder="1">
      <protection locked="0"/>
    </xf>
    <xf numFmtId="9" fontId="2" fillId="3" borderId="1" xfId="2" applyNumberFormat="1" applyBorder="1">
      <protection locked="0"/>
    </xf>
    <xf numFmtId="44" fontId="2" fillId="2" borderId="3" xfId="3" applyNumberFormat="1" applyBorder="1"/>
    <xf numFmtId="44" fontId="2" fillId="2" borderId="5" xfId="3" applyNumberFormat="1" applyBorder="1"/>
    <xf numFmtId="44" fontId="2" fillId="2" borderId="10" xfId="3" applyNumberFormat="1" applyBorder="1"/>
    <xf numFmtId="10" fontId="2" fillId="2" borderId="3" xfId="3" applyNumberFormat="1" applyBorder="1"/>
    <xf numFmtId="10" fontId="2" fillId="2" borderId="5" xfId="3" applyNumberFormat="1" applyBorder="1"/>
    <xf numFmtId="10" fontId="2" fillId="2" borderId="10" xfId="3" applyNumberFormat="1" applyBorder="1"/>
    <xf numFmtId="44" fontId="2" fillId="2" borderId="4" xfId="3" applyNumberFormat="1" applyBorder="1"/>
    <xf numFmtId="44" fontId="2" fillId="2" borderId="6" xfId="3" applyNumberFormat="1" applyBorder="1"/>
    <xf numFmtId="44" fontId="2" fillId="2" borderId="7" xfId="3" applyNumberFormat="1" applyBorder="1"/>
    <xf numFmtId="44" fontId="2" fillId="2" borderId="11" xfId="3" applyNumberFormat="1" applyBorder="1"/>
    <xf numFmtId="10" fontId="2" fillId="2" borderId="4" xfId="3" applyNumberFormat="1" applyBorder="1"/>
    <xf numFmtId="10" fontId="2" fillId="2" borderId="6" xfId="3" applyNumberFormat="1" applyBorder="1"/>
    <xf numFmtId="10" fontId="2" fillId="2" borderId="7" xfId="3" applyNumberFormat="1" applyBorder="1"/>
    <xf numFmtId="10" fontId="2" fillId="2" borderId="11" xfId="3" applyNumberFormat="1" applyBorder="1"/>
    <xf numFmtId="2" fontId="2" fillId="2" borderId="3" xfId="3" applyNumberFormat="1" applyBorder="1"/>
    <xf numFmtId="10" fontId="2" fillId="2" borderId="1" xfId="3" applyNumberFormat="1" applyBorder="1"/>
  </cellXfs>
  <cellStyles count="4">
    <cellStyle name="Calculation" xfId="3" builtinId="22" customBuiltin="1"/>
    <cellStyle name="Input" xfId="2" builtinId="20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colors>
    <mruColors>
      <color rgb="FFBAE18F"/>
      <color rgb="FF19FF87"/>
      <color rgb="FF00934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18</xdr:col>
      <xdr:colOff>142875</xdr:colOff>
      <xdr:row>7</xdr:row>
      <xdr:rowOff>9525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515725" y="523875"/>
          <a:ext cx="1971675" cy="962025"/>
        </a:xfrm>
        <a:prstGeom prst="rect">
          <a:avLst/>
        </a:prstGeom>
        <a:ln w="19050">
          <a:solidFill>
            <a:srgbClr val="009345"/>
          </a:solidFill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ln w="19050">
                <a:noFill/>
              </a:ln>
              <a:solidFill>
                <a:srgbClr val="000000"/>
              </a:solidFill>
              <a:latin typeface="Arial"/>
              <a:cs typeface="Arial"/>
            </a:rPr>
            <a:t>Enter inputs into the green</a:t>
          </a:r>
        </a:p>
        <a:p>
          <a:pPr algn="l" rtl="0">
            <a:defRPr sz="1000"/>
          </a:pPr>
          <a:r>
            <a:rPr lang="en-US" sz="1200" b="0" i="0" u="none" strike="noStrike" baseline="0">
              <a:ln w="19050">
                <a:noFill/>
              </a:ln>
              <a:solidFill>
                <a:srgbClr val="000000"/>
              </a:solidFill>
              <a:latin typeface="Arial"/>
              <a:cs typeface="Arial"/>
            </a:rPr>
            <a:t>cells in the topmost table. Cells highlighted in gray are calculations that should not be altered.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tabSelected="1" workbookViewId="0">
      <selection activeCell="C175" sqref="C175"/>
    </sheetView>
  </sheetViews>
  <sheetFormatPr defaultRowHeight="13.5" x14ac:dyDescent="0.2"/>
  <cols>
    <col min="1" max="2" width="2.88671875" style="9" customWidth="1"/>
    <col min="3" max="3" width="40.109375" style="9" customWidth="1"/>
    <col min="4" max="4" width="15.6640625" style="9" customWidth="1"/>
    <col min="5" max="14" width="15.77734375" style="9" customWidth="1"/>
    <col min="15" max="15" width="3.88671875" style="9" customWidth="1"/>
    <col min="16" max="16384" width="8.88671875" style="9"/>
  </cols>
  <sheetData>
    <row r="1" spans="1:17" ht="26.25" thickBot="1" x14ac:dyDescent="0.4">
      <c r="A1" s="13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8"/>
    </row>
    <row r="2" spans="1:17" ht="15" x14ac:dyDescent="0.2">
      <c r="A2" s="12"/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0"/>
      <c r="P2" s="11"/>
      <c r="Q2" s="11"/>
    </row>
    <row r="3" spans="1:17" ht="15" x14ac:dyDescent="0.2">
      <c r="A3" s="12"/>
      <c r="B3" s="12"/>
      <c r="C3" s="12"/>
      <c r="D3" s="2">
        <v>0</v>
      </c>
      <c r="E3" s="2">
        <f t="shared" ref="E3:N3" si="0">D3+1</f>
        <v>1</v>
      </c>
      <c r="F3" s="2">
        <f t="shared" si="0"/>
        <v>2</v>
      </c>
      <c r="G3" s="2">
        <f t="shared" si="0"/>
        <v>3</v>
      </c>
      <c r="H3" s="2">
        <f t="shared" si="0"/>
        <v>4</v>
      </c>
      <c r="I3" s="2">
        <f t="shared" si="0"/>
        <v>5</v>
      </c>
      <c r="J3" s="2">
        <f t="shared" si="0"/>
        <v>6</v>
      </c>
      <c r="K3" s="2">
        <f t="shared" si="0"/>
        <v>7</v>
      </c>
      <c r="L3" s="2">
        <f t="shared" si="0"/>
        <v>8</v>
      </c>
      <c r="M3" s="2">
        <f t="shared" si="0"/>
        <v>9</v>
      </c>
      <c r="N3" s="2">
        <f t="shared" si="0"/>
        <v>10</v>
      </c>
    </row>
    <row r="4" spans="1:17" ht="15.75" x14ac:dyDescent="0.25">
      <c r="A4" s="25" t="s">
        <v>80</v>
      </c>
      <c r="B4" s="12"/>
      <c r="C4" s="20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7" ht="15" x14ac:dyDescent="0.2">
      <c r="A5" s="12" t="s">
        <v>0</v>
      </c>
      <c r="B5" s="12"/>
      <c r="C5" s="20"/>
      <c r="D5" s="31">
        <v>15000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7" ht="15" x14ac:dyDescent="0.2">
      <c r="B6" s="12" t="s">
        <v>1</v>
      </c>
      <c r="C6" s="20"/>
      <c r="D6" s="3"/>
      <c r="E6" s="32">
        <v>0.1</v>
      </c>
      <c r="F6" s="32">
        <v>0.1</v>
      </c>
      <c r="G6" s="32">
        <v>0.1</v>
      </c>
      <c r="H6" s="32">
        <v>0.1</v>
      </c>
      <c r="I6" s="32">
        <v>0.1</v>
      </c>
      <c r="J6" s="32">
        <v>0.1</v>
      </c>
      <c r="K6" s="32">
        <v>0.1</v>
      </c>
      <c r="L6" s="32">
        <v>0.1</v>
      </c>
      <c r="M6" s="32">
        <v>0.1</v>
      </c>
      <c r="N6" s="32">
        <v>0.1</v>
      </c>
    </row>
    <row r="7" spans="1:17" ht="15" x14ac:dyDescent="0.2">
      <c r="A7" s="12" t="s">
        <v>2</v>
      </c>
      <c r="B7" s="12"/>
      <c r="C7" s="20"/>
      <c r="D7" s="31">
        <v>10000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7" ht="15" x14ac:dyDescent="0.2">
      <c r="B8" s="12" t="s">
        <v>3</v>
      </c>
      <c r="C8" s="20"/>
      <c r="D8" s="3"/>
      <c r="E8" s="33">
        <f t="shared" ref="E8:N8" si="1">1/12</f>
        <v>8.3333333333333329E-2</v>
      </c>
      <c r="F8" s="33">
        <f t="shared" si="1"/>
        <v>8.3333333333333329E-2</v>
      </c>
      <c r="G8" s="33">
        <f t="shared" si="1"/>
        <v>8.3333333333333329E-2</v>
      </c>
      <c r="H8" s="33">
        <f t="shared" si="1"/>
        <v>8.3333333333333329E-2</v>
      </c>
      <c r="I8" s="33">
        <f t="shared" si="1"/>
        <v>8.3333333333333329E-2</v>
      </c>
      <c r="J8" s="33">
        <f t="shared" si="1"/>
        <v>8.3333333333333329E-2</v>
      </c>
      <c r="K8" s="33">
        <f t="shared" si="1"/>
        <v>8.3333333333333329E-2</v>
      </c>
      <c r="L8" s="33">
        <f t="shared" si="1"/>
        <v>8.3333333333333329E-2</v>
      </c>
      <c r="M8" s="33">
        <f t="shared" si="1"/>
        <v>8.3333333333333329E-2</v>
      </c>
      <c r="N8" s="33">
        <f t="shared" si="1"/>
        <v>8.3333333333333329E-2</v>
      </c>
    </row>
    <row r="9" spans="1:17" ht="15" x14ac:dyDescent="0.2">
      <c r="A9" s="12" t="s">
        <v>4</v>
      </c>
      <c r="B9" s="12"/>
      <c r="C9" s="20"/>
      <c r="D9" s="31">
        <v>10000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7" ht="15" x14ac:dyDescent="0.2">
      <c r="B10" s="12" t="s">
        <v>5</v>
      </c>
      <c r="C10" s="20"/>
      <c r="D10" s="3"/>
      <c r="E10" s="31">
        <v>55000</v>
      </c>
      <c r="F10" s="31">
        <v>65000</v>
      </c>
      <c r="G10" s="31">
        <v>55000</v>
      </c>
      <c r="H10" s="31">
        <v>65000</v>
      </c>
      <c r="I10" s="31">
        <v>55000</v>
      </c>
      <c r="J10" s="31">
        <v>65000</v>
      </c>
      <c r="K10" s="31">
        <v>55000</v>
      </c>
      <c r="L10" s="31">
        <v>65000</v>
      </c>
      <c r="M10" s="31">
        <v>55000</v>
      </c>
      <c r="N10" s="31">
        <v>65000</v>
      </c>
    </row>
    <row r="11" spans="1:17" ht="15" x14ac:dyDescent="0.2">
      <c r="A11" s="12" t="s">
        <v>6</v>
      </c>
      <c r="B11" s="12"/>
      <c r="C11" s="20"/>
      <c r="D11" s="31">
        <v>5000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7" ht="15" x14ac:dyDescent="0.2">
      <c r="B12" s="12" t="s">
        <v>7</v>
      </c>
      <c r="C12" s="20"/>
      <c r="D12" s="3"/>
      <c r="E12" s="31">
        <v>100</v>
      </c>
      <c r="F12" s="31">
        <v>-100</v>
      </c>
      <c r="G12" s="31">
        <v>100</v>
      </c>
      <c r="H12" s="31">
        <v>-100</v>
      </c>
      <c r="I12" s="31">
        <v>100</v>
      </c>
      <c r="J12" s="31">
        <v>-100</v>
      </c>
      <c r="K12" s="31">
        <v>100</v>
      </c>
      <c r="L12" s="31">
        <v>-100</v>
      </c>
      <c r="M12" s="31">
        <v>100</v>
      </c>
      <c r="N12" s="31">
        <v>-100</v>
      </c>
    </row>
    <row r="13" spans="1:17" ht="15" x14ac:dyDescent="0.2">
      <c r="A13" s="12" t="s">
        <v>8</v>
      </c>
      <c r="B13" s="12"/>
      <c r="C13" s="20"/>
      <c r="D13" s="31">
        <v>75000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7" ht="15" x14ac:dyDescent="0.2">
      <c r="B14" s="12" t="s">
        <v>9</v>
      </c>
      <c r="C14" s="20"/>
      <c r="D14" s="3"/>
      <c r="E14" s="31">
        <v>0</v>
      </c>
      <c r="F14" s="31">
        <v>0</v>
      </c>
      <c r="G14" s="31">
        <v>0</v>
      </c>
      <c r="H14" s="31">
        <v>0</v>
      </c>
      <c r="I14" s="31">
        <v>15000</v>
      </c>
      <c r="J14" s="31">
        <v>0</v>
      </c>
      <c r="K14" s="31">
        <v>0</v>
      </c>
      <c r="L14" s="31">
        <v>0</v>
      </c>
      <c r="M14" s="31">
        <v>0</v>
      </c>
      <c r="N14" s="31">
        <v>-10000</v>
      </c>
    </row>
    <row r="15" spans="1:17" ht="15" x14ac:dyDescent="0.2">
      <c r="A15" s="12" t="s">
        <v>10</v>
      </c>
      <c r="B15" s="12"/>
      <c r="C15" s="20"/>
      <c r="D15" s="31">
        <v>15000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7" ht="15" x14ac:dyDescent="0.2">
      <c r="B16" s="12" t="s">
        <v>11</v>
      </c>
      <c r="C16" s="20"/>
      <c r="D16" s="3"/>
      <c r="E16" s="31">
        <v>3750</v>
      </c>
      <c r="F16" s="31">
        <v>3750</v>
      </c>
      <c r="G16" s="31">
        <v>3750</v>
      </c>
      <c r="H16" s="31">
        <v>3750</v>
      </c>
      <c r="I16" s="31">
        <v>3750</v>
      </c>
      <c r="J16" s="31">
        <v>3750</v>
      </c>
      <c r="K16" s="31">
        <v>3750</v>
      </c>
      <c r="L16" s="31">
        <v>3750</v>
      </c>
      <c r="M16" s="31">
        <v>3750</v>
      </c>
      <c r="N16" s="31">
        <f>3750-10000</f>
        <v>-6250</v>
      </c>
    </row>
    <row r="17" spans="1:14" ht="15" x14ac:dyDescent="0.2">
      <c r="A17" s="12" t="s">
        <v>12</v>
      </c>
      <c r="B17" s="12"/>
      <c r="C17" s="20"/>
      <c r="D17" s="31">
        <v>5000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" x14ac:dyDescent="0.2">
      <c r="B18" s="12" t="s">
        <v>13</v>
      </c>
      <c r="C18" s="20"/>
      <c r="D18" s="4"/>
      <c r="E18" s="31">
        <v>100</v>
      </c>
      <c r="F18" s="31">
        <v>-100</v>
      </c>
      <c r="G18" s="31">
        <v>100</v>
      </c>
      <c r="H18" s="31">
        <v>-100</v>
      </c>
      <c r="I18" s="31">
        <v>100</v>
      </c>
      <c r="J18" s="31">
        <v>-100</v>
      </c>
      <c r="K18" s="31">
        <v>100</v>
      </c>
      <c r="L18" s="31">
        <v>-100</v>
      </c>
      <c r="M18" s="31">
        <v>100</v>
      </c>
      <c r="N18" s="31">
        <v>-100</v>
      </c>
    </row>
    <row r="19" spans="1:14" ht="15" x14ac:dyDescent="0.2">
      <c r="A19" s="12" t="s">
        <v>14</v>
      </c>
      <c r="B19" s="12"/>
      <c r="C19" s="20"/>
      <c r="D19" s="31">
        <v>10000</v>
      </c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" x14ac:dyDescent="0.2">
      <c r="B20" s="12" t="s">
        <v>15</v>
      </c>
      <c r="C20" s="20"/>
      <c r="D20" s="4"/>
      <c r="E20" s="33">
        <f t="shared" ref="E20:N20" si="2">1/12</f>
        <v>8.3333333333333329E-2</v>
      </c>
      <c r="F20" s="33">
        <f t="shared" si="2"/>
        <v>8.3333333333333329E-2</v>
      </c>
      <c r="G20" s="33">
        <f t="shared" si="2"/>
        <v>8.3333333333333329E-2</v>
      </c>
      <c r="H20" s="33">
        <f t="shared" si="2"/>
        <v>8.3333333333333329E-2</v>
      </c>
      <c r="I20" s="33">
        <f t="shared" si="2"/>
        <v>8.3333333333333329E-2</v>
      </c>
      <c r="J20" s="33">
        <f t="shared" si="2"/>
        <v>8.3333333333333329E-2</v>
      </c>
      <c r="K20" s="33">
        <f t="shared" si="2"/>
        <v>8.3333333333333329E-2</v>
      </c>
      <c r="L20" s="33">
        <f t="shared" si="2"/>
        <v>8.3333333333333329E-2</v>
      </c>
      <c r="M20" s="33">
        <f t="shared" si="2"/>
        <v>8.3333333333333329E-2</v>
      </c>
      <c r="N20" s="33">
        <f t="shared" si="2"/>
        <v>8.3333333333333329E-2</v>
      </c>
    </row>
    <row r="21" spans="1:14" ht="15" x14ac:dyDescent="0.2">
      <c r="A21" s="12" t="s">
        <v>16</v>
      </c>
      <c r="B21" s="12"/>
      <c r="C21" s="20"/>
      <c r="D21" s="31">
        <v>7500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" x14ac:dyDescent="0.2">
      <c r="B22" s="12" t="s">
        <v>17</v>
      </c>
      <c r="C22" s="20"/>
      <c r="D22" s="4"/>
      <c r="E22" s="33">
        <f t="shared" ref="E22:N22" si="3">1/24</f>
        <v>4.1666666666666664E-2</v>
      </c>
      <c r="F22" s="33">
        <f t="shared" si="3"/>
        <v>4.1666666666666664E-2</v>
      </c>
      <c r="G22" s="33">
        <f t="shared" si="3"/>
        <v>4.1666666666666664E-2</v>
      </c>
      <c r="H22" s="33">
        <f t="shared" si="3"/>
        <v>4.1666666666666664E-2</v>
      </c>
      <c r="I22" s="33">
        <f t="shared" si="3"/>
        <v>4.1666666666666664E-2</v>
      </c>
      <c r="J22" s="33">
        <f t="shared" si="3"/>
        <v>4.1666666666666664E-2</v>
      </c>
      <c r="K22" s="33">
        <f t="shared" si="3"/>
        <v>4.1666666666666664E-2</v>
      </c>
      <c r="L22" s="33">
        <f t="shared" si="3"/>
        <v>4.1666666666666664E-2</v>
      </c>
      <c r="M22" s="33">
        <f t="shared" si="3"/>
        <v>4.1666666666666664E-2</v>
      </c>
      <c r="N22" s="33">
        <f t="shared" si="3"/>
        <v>4.1666666666666664E-2</v>
      </c>
    </row>
    <row r="23" spans="1:14" ht="15" x14ac:dyDescent="0.2">
      <c r="A23" s="12" t="s">
        <v>18</v>
      </c>
      <c r="B23" s="12"/>
      <c r="C23" s="20"/>
      <c r="D23" s="31">
        <v>7500</v>
      </c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" x14ac:dyDescent="0.2">
      <c r="B24" s="12" t="s">
        <v>19</v>
      </c>
      <c r="C24" s="20"/>
      <c r="D24" s="4"/>
      <c r="E24" s="31">
        <v>100</v>
      </c>
      <c r="F24" s="31">
        <v>-100</v>
      </c>
      <c r="G24" s="31">
        <v>100</v>
      </c>
      <c r="H24" s="31">
        <v>-100</v>
      </c>
      <c r="I24" s="31">
        <v>100</v>
      </c>
      <c r="J24" s="31">
        <v>-100</v>
      </c>
      <c r="K24" s="31">
        <v>100</v>
      </c>
      <c r="L24" s="31">
        <v>-100</v>
      </c>
      <c r="M24" s="31">
        <v>100</v>
      </c>
      <c r="N24" s="31">
        <v>-100</v>
      </c>
    </row>
    <row r="25" spans="1:14" ht="15" x14ac:dyDescent="0.2">
      <c r="A25" s="12" t="s">
        <v>20</v>
      </c>
      <c r="B25" s="12"/>
      <c r="C25" s="20"/>
      <c r="D25" s="31">
        <v>35000</v>
      </c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" x14ac:dyDescent="0.2">
      <c r="B26" s="12" t="s">
        <v>21</v>
      </c>
      <c r="C26" s="20"/>
      <c r="D26" s="4"/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</row>
    <row r="27" spans="1:14" ht="15" x14ac:dyDescent="0.2">
      <c r="A27" s="12" t="s">
        <v>22</v>
      </c>
      <c r="B27" s="12"/>
      <c r="C27" s="20"/>
      <c r="D27" s="31">
        <v>4000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" x14ac:dyDescent="0.2">
      <c r="B28" s="12" t="s">
        <v>23</v>
      </c>
      <c r="C28" s="20"/>
      <c r="D28" s="4"/>
      <c r="E28" s="31">
        <v>100</v>
      </c>
      <c r="F28" s="31">
        <v>-100</v>
      </c>
      <c r="G28" s="31">
        <v>100</v>
      </c>
      <c r="H28" s="31">
        <v>-100</v>
      </c>
      <c r="I28" s="31">
        <v>100</v>
      </c>
      <c r="J28" s="31">
        <v>-100</v>
      </c>
      <c r="K28" s="31">
        <v>100</v>
      </c>
      <c r="L28" s="31">
        <v>-100</v>
      </c>
      <c r="M28" s="31">
        <v>100</v>
      </c>
      <c r="N28" s="31">
        <v>-100</v>
      </c>
    </row>
    <row r="29" spans="1:14" ht="15" x14ac:dyDescent="0.2">
      <c r="A29" s="12" t="s">
        <v>24</v>
      </c>
      <c r="B29" s="12"/>
      <c r="C29" s="20"/>
      <c r="D29" s="31">
        <v>41000</v>
      </c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" x14ac:dyDescent="0.2">
      <c r="B30" s="12" t="s">
        <v>25</v>
      </c>
      <c r="C30" s="20"/>
      <c r="D30" s="3"/>
      <c r="E30" s="31">
        <v>-25000</v>
      </c>
      <c r="F30" s="31">
        <v>-25000</v>
      </c>
      <c r="G30" s="31">
        <v>-25000</v>
      </c>
      <c r="H30" s="31">
        <v>-25000</v>
      </c>
      <c r="I30" s="31">
        <v>-25000</v>
      </c>
      <c r="J30" s="31">
        <v>-25000</v>
      </c>
      <c r="K30" s="31">
        <v>-25000</v>
      </c>
      <c r="L30" s="31">
        <v>-25000</v>
      </c>
      <c r="M30" s="31">
        <v>-25000</v>
      </c>
      <c r="N30" s="31">
        <v>-25000</v>
      </c>
    </row>
    <row r="31" spans="1:14" ht="15.75" x14ac:dyDescent="0.25">
      <c r="A31" s="25" t="s">
        <v>81</v>
      </c>
      <c r="B31" s="12"/>
      <c r="C31" s="20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" x14ac:dyDescent="0.2">
      <c r="A32" s="12" t="s">
        <v>26</v>
      </c>
      <c r="B32" s="12"/>
      <c r="C32" s="20"/>
      <c r="D32" s="3"/>
      <c r="E32" s="31">
        <v>120000</v>
      </c>
      <c r="F32" s="31">
        <v>120000</v>
      </c>
      <c r="G32" s="31">
        <v>120000</v>
      </c>
      <c r="H32" s="31">
        <v>120000</v>
      </c>
      <c r="I32" s="31">
        <v>120000</v>
      </c>
      <c r="J32" s="31">
        <v>120000</v>
      </c>
      <c r="K32" s="31">
        <v>120000</v>
      </c>
      <c r="L32" s="31">
        <v>120000</v>
      </c>
      <c r="M32" s="31">
        <v>120000</v>
      </c>
      <c r="N32" s="31">
        <v>120000</v>
      </c>
    </row>
    <row r="33" spans="1:14" ht="15" x14ac:dyDescent="0.2">
      <c r="A33" s="12" t="s">
        <v>27</v>
      </c>
      <c r="B33" s="12"/>
      <c r="C33" s="20"/>
      <c r="D33" s="3"/>
      <c r="E33" s="31">
        <f t="shared" ref="E33:N33" si="4">+E32*0.5</f>
        <v>60000</v>
      </c>
      <c r="F33" s="31">
        <f t="shared" si="4"/>
        <v>60000</v>
      </c>
      <c r="G33" s="31">
        <f t="shared" si="4"/>
        <v>60000</v>
      </c>
      <c r="H33" s="31">
        <f t="shared" si="4"/>
        <v>60000</v>
      </c>
      <c r="I33" s="31">
        <f t="shared" si="4"/>
        <v>60000</v>
      </c>
      <c r="J33" s="31">
        <f t="shared" si="4"/>
        <v>60000</v>
      </c>
      <c r="K33" s="31">
        <f t="shared" si="4"/>
        <v>60000</v>
      </c>
      <c r="L33" s="31">
        <f t="shared" si="4"/>
        <v>60000</v>
      </c>
      <c r="M33" s="31">
        <f t="shared" si="4"/>
        <v>60000</v>
      </c>
      <c r="N33" s="31">
        <f t="shared" si="4"/>
        <v>60000</v>
      </c>
    </row>
    <row r="34" spans="1:14" ht="15" x14ac:dyDescent="0.2">
      <c r="A34" s="12" t="s">
        <v>28</v>
      </c>
      <c r="B34" s="12"/>
      <c r="C34" s="20"/>
      <c r="D34" s="3"/>
      <c r="E34" s="31">
        <v>5000</v>
      </c>
      <c r="F34" s="31">
        <v>5000</v>
      </c>
      <c r="G34" s="31">
        <v>5000</v>
      </c>
      <c r="H34" s="31">
        <v>5000</v>
      </c>
      <c r="I34" s="31">
        <v>5000</v>
      </c>
      <c r="J34" s="31">
        <v>5000</v>
      </c>
      <c r="K34" s="31">
        <v>5000</v>
      </c>
      <c r="L34" s="31">
        <v>5000</v>
      </c>
      <c r="M34" s="31">
        <v>5000</v>
      </c>
      <c r="N34" s="31">
        <v>5000</v>
      </c>
    </row>
    <row r="35" spans="1:14" ht="15" x14ac:dyDescent="0.2">
      <c r="A35" s="12" t="s">
        <v>29</v>
      </c>
      <c r="B35" s="12"/>
      <c r="C35" s="20"/>
      <c r="D35" s="3"/>
      <c r="E35" s="31">
        <v>5000</v>
      </c>
      <c r="F35" s="31">
        <v>5000</v>
      </c>
      <c r="G35" s="31">
        <v>5000</v>
      </c>
      <c r="H35" s="31">
        <v>5000</v>
      </c>
      <c r="I35" s="31">
        <v>5000</v>
      </c>
      <c r="J35" s="31">
        <v>5000</v>
      </c>
      <c r="K35" s="31">
        <v>5000</v>
      </c>
      <c r="L35" s="31">
        <v>5000</v>
      </c>
      <c r="M35" s="31">
        <v>5000</v>
      </c>
      <c r="N35" s="31">
        <v>5000</v>
      </c>
    </row>
    <row r="36" spans="1:14" ht="15" x14ac:dyDescent="0.2">
      <c r="A36" s="12" t="s">
        <v>30</v>
      </c>
      <c r="B36" s="12"/>
      <c r="C36" s="20"/>
      <c r="D36" s="3"/>
      <c r="E36" s="31">
        <v>5000</v>
      </c>
      <c r="F36" s="31">
        <v>5000</v>
      </c>
      <c r="G36" s="31">
        <v>5000</v>
      </c>
      <c r="H36" s="31">
        <v>5000</v>
      </c>
      <c r="I36" s="31">
        <v>5000</v>
      </c>
      <c r="J36" s="31">
        <v>5000</v>
      </c>
      <c r="K36" s="31">
        <v>5000</v>
      </c>
      <c r="L36" s="31">
        <v>5000</v>
      </c>
      <c r="M36" s="31">
        <v>5000</v>
      </c>
      <c r="N36" s="31">
        <v>5000</v>
      </c>
    </row>
    <row r="37" spans="1:14" ht="15" x14ac:dyDescent="0.2">
      <c r="A37" s="12" t="s">
        <v>31</v>
      </c>
      <c r="B37" s="12"/>
      <c r="C37" s="20"/>
      <c r="D37" s="3"/>
      <c r="E37" s="31">
        <v>3500</v>
      </c>
      <c r="F37" s="31">
        <v>3500</v>
      </c>
      <c r="G37" s="31">
        <v>3500</v>
      </c>
      <c r="H37" s="31">
        <v>3500</v>
      </c>
      <c r="I37" s="31">
        <v>3500</v>
      </c>
      <c r="J37" s="31">
        <v>3500</v>
      </c>
      <c r="K37" s="31">
        <v>3500</v>
      </c>
      <c r="L37" s="31">
        <v>3500</v>
      </c>
      <c r="M37" s="31">
        <v>3500</v>
      </c>
      <c r="N37" s="31">
        <v>3500</v>
      </c>
    </row>
    <row r="38" spans="1:14" ht="15" x14ac:dyDescent="0.2">
      <c r="A38" s="21" t="s">
        <v>32</v>
      </c>
      <c r="B38" s="21"/>
      <c r="C38" s="18"/>
      <c r="D38" s="7"/>
      <c r="E38" s="35">
        <v>0.33</v>
      </c>
      <c r="F38" s="34">
        <v>0.33</v>
      </c>
      <c r="G38" s="34">
        <v>0.33</v>
      </c>
      <c r="H38" s="34">
        <v>0.33</v>
      </c>
      <c r="I38" s="34">
        <v>0.33</v>
      </c>
      <c r="J38" s="34">
        <v>0.33</v>
      </c>
      <c r="K38" s="34">
        <v>0.33</v>
      </c>
      <c r="L38" s="34">
        <v>0.33</v>
      </c>
      <c r="M38" s="34">
        <v>0.33</v>
      </c>
      <c r="N38" s="34">
        <v>0.33</v>
      </c>
    </row>
    <row r="39" spans="1:14" ht="1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x14ac:dyDescent="0.25">
      <c r="A41" s="22" t="s">
        <v>33</v>
      </c>
      <c r="B41" s="22"/>
      <c r="C41" s="22"/>
      <c r="D41" s="2">
        <v>0</v>
      </c>
      <c r="E41" s="2">
        <f t="shared" ref="E41:N41" si="5">D41+1</f>
        <v>1</v>
      </c>
      <c r="F41" s="2">
        <f t="shared" si="5"/>
        <v>2</v>
      </c>
      <c r="G41" s="2">
        <f t="shared" si="5"/>
        <v>3</v>
      </c>
      <c r="H41" s="2">
        <f t="shared" si="5"/>
        <v>4</v>
      </c>
      <c r="I41" s="2">
        <f t="shared" si="5"/>
        <v>5</v>
      </c>
      <c r="J41" s="2">
        <f t="shared" si="5"/>
        <v>6</v>
      </c>
      <c r="K41" s="2">
        <f t="shared" si="5"/>
        <v>7</v>
      </c>
      <c r="L41" s="2">
        <f t="shared" si="5"/>
        <v>8</v>
      </c>
      <c r="M41" s="2">
        <f t="shared" si="5"/>
        <v>9</v>
      </c>
      <c r="N41" s="2">
        <f t="shared" si="5"/>
        <v>10</v>
      </c>
    </row>
    <row r="42" spans="1:14" ht="15" x14ac:dyDescent="0.2">
      <c r="A42" s="12" t="s">
        <v>34</v>
      </c>
      <c r="B42" s="12"/>
      <c r="C42" s="2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5" x14ac:dyDescent="0.2">
      <c r="A43" s="12"/>
      <c r="B43" s="20" t="s">
        <v>74</v>
      </c>
      <c r="D43" s="29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" x14ac:dyDescent="0.2">
      <c r="A44" s="12"/>
      <c r="B44" s="12"/>
      <c r="C44" s="20" t="s">
        <v>0</v>
      </c>
      <c r="D44" s="36">
        <f>D5</f>
        <v>15000</v>
      </c>
      <c r="E44" s="36">
        <f t="shared" ref="E44:N44" si="6">E156</f>
        <v>15685</v>
      </c>
      <c r="F44" s="36">
        <f t="shared" si="6"/>
        <v>18290.894999999997</v>
      </c>
      <c r="G44" s="36">
        <f t="shared" si="6"/>
        <v>31071.384964999997</v>
      </c>
      <c r="H44" s="36">
        <f t="shared" si="6"/>
        <v>34708.167757654999</v>
      </c>
      <c r="I44" s="36">
        <f t="shared" si="6"/>
        <v>33588.614997417884</v>
      </c>
      <c r="J44" s="36">
        <f t="shared" si="6"/>
        <v>37394.052202244886</v>
      </c>
      <c r="K44" s="36">
        <f t="shared" si="6"/>
        <v>51454.453699795289</v>
      </c>
      <c r="L44" s="36">
        <f t="shared" si="6"/>
        <v>56456.902097681574</v>
      </c>
      <c r="M44" s="36">
        <f t="shared" si="6"/>
        <v>71794.514538226242</v>
      </c>
      <c r="N44" s="36">
        <f t="shared" si="6"/>
        <v>78159.747012287393</v>
      </c>
    </row>
    <row r="45" spans="1:14" ht="15" x14ac:dyDescent="0.2">
      <c r="A45" s="12"/>
      <c r="B45" s="12"/>
      <c r="C45" s="20" t="s">
        <v>2</v>
      </c>
      <c r="D45" s="36">
        <f>D7</f>
        <v>10000</v>
      </c>
      <c r="E45" s="36">
        <f t="shared" ref="E45:N45" si="7">E8*E32</f>
        <v>10000</v>
      </c>
      <c r="F45" s="36">
        <f t="shared" si="7"/>
        <v>10000</v>
      </c>
      <c r="G45" s="36">
        <f t="shared" si="7"/>
        <v>10000</v>
      </c>
      <c r="H45" s="36">
        <f t="shared" si="7"/>
        <v>10000</v>
      </c>
      <c r="I45" s="36">
        <f t="shared" si="7"/>
        <v>10000</v>
      </c>
      <c r="J45" s="36">
        <f t="shared" si="7"/>
        <v>10000</v>
      </c>
      <c r="K45" s="36">
        <f t="shared" si="7"/>
        <v>10000</v>
      </c>
      <c r="L45" s="36">
        <f t="shared" si="7"/>
        <v>10000</v>
      </c>
      <c r="M45" s="36">
        <f t="shared" si="7"/>
        <v>10000</v>
      </c>
      <c r="N45" s="36">
        <f t="shared" si="7"/>
        <v>10000</v>
      </c>
    </row>
    <row r="46" spans="1:14" ht="15" x14ac:dyDescent="0.2">
      <c r="A46" s="12"/>
      <c r="B46" s="12"/>
      <c r="C46" s="20" t="s">
        <v>4</v>
      </c>
      <c r="D46" s="36">
        <f>D9</f>
        <v>10000</v>
      </c>
      <c r="E46" s="36">
        <f t="shared" ref="E46:N46" si="8">D46+E10-E33</f>
        <v>5000</v>
      </c>
      <c r="F46" s="36">
        <f t="shared" si="8"/>
        <v>10000</v>
      </c>
      <c r="G46" s="36">
        <f t="shared" si="8"/>
        <v>5000</v>
      </c>
      <c r="H46" s="36">
        <f t="shared" si="8"/>
        <v>10000</v>
      </c>
      <c r="I46" s="36">
        <f t="shared" si="8"/>
        <v>5000</v>
      </c>
      <c r="J46" s="36">
        <f t="shared" si="8"/>
        <v>10000</v>
      </c>
      <c r="K46" s="36">
        <f t="shared" si="8"/>
        <v>5000</v>
      </c>
      <c r="L46" s="36">
        <f t="shared" si="8"/>
        <v>10000</v>
      </c>
      <c r="M46" s="36">
        <f t="shared" si="8"/>
        <v>5000</v>
      </c>
      <c r="N46" s="36">
        <f t="shared" si="8"/>
        <v>10000</v>
      </c>
    </row>
    <row r="47" spans="1:14" ht="15" x14ac:dyDescent="0.2">
      <c r="A47" s="12"/>
      <c r="B47" s="12"/>
      <c r="C47" s="20" t="s">
        <v>6</v>
      </c>
      <c r="D47" s="36">
        <f>D11</f>
        <v>5000</v>
      </c>
      <c r="E47" s="36">
        <f t="shared" ref="E47:N47" si="9">D47+E12</f>
        <v>5100</v>
      </c>
      <c r="F47" s="36">
        <f t="shared" si="9"/>
        <v>5000</v>
      </c>
      <c r="G47" s="36">
        <f t="shared" si="9"/>
        <v>5100</v>
      </c>
      <c r="H47" s="36">
        <f t="shared" si="9"/>
        <v>5000</v>
      </c>
      <c r="I47" s="36">
        <f t="shared" si="9"/>
        <v>5100</v>
      </c>
      <c r="J47" s="36">
        <f t="shared" si="9"/>
        <v>5000</v>
      </c>
      <c r="K47" s="36">
        <f t="shared" si="9"/>
        <v>5100</v>
      </c>
      <c r="L47" s="36">
        <f t="shared" si="9"/>
        <v>5000</v>
      </c>
      <c r="M47" s="36">
        <f t="shared" si="9"/>
        <v>5100</v>
      </c>
      <c r="N47" s="36">
        <f t="shared" si="9"/>
        <v>5000</v>
      </c>
    </row>
    <row r="48" spans="1:14" ht="15" x14ac:dyDescent="0.2">
      <c r="A48" s="12"/>
      <c r="C48" s="14" t="s">
        <v>75</v>
      </c>
      <c r="D48" s="37">
        <f t="shared" ref="D48:N48" si="10">SUM(D44:D47)</f>
        <v>40000</v>
      </c>
      <c r="E48" s="37">
        <f t="shared" si="10"/>
        <v>35785</v>
      </c>
      <c r="F48" s="37">
        <f t="shared" si="10"/>
        <v>43290.894999999997</v>
      </c>
      <c r="G48" s="37">
        <f t="shared" si="10"/>
        <v>51171.384964999997</v>
      </c>
      <c r="H48" s="37">
        <f t="shared" si="10"/>
        <v>59708.167757654999</v>
      </c>
      <c r="I48" s="37">
        <f t="shared" si="10"/>
        <v>53688.614997417884</v>
      </c>
      <c r="J48" s="37">
        <f t="shared" si="10"/>
        <v>62394.052202244886</v>
      </c>
      <c r="K48" s="37">
        <f t="shared" si="10"/>
        <v>71554.453699795296</v>
      </c>
      <c r="L48" s="37">
        <f t="shared" si="10"/>
        <v>81456.902097681566</v>
      </c>
      <c r="M48" s="37">
        <f t="shared" si="10"/>
        <v>91894.514538226242</v>
      </c>
      <c r="N48" s="37">
        <f t="shared" si="10"/>
        <v>103159.74701228739</v>
      </c>
    </row>
    <row r="49" spans="1:14" ht="15" x14ac:dyDescent="0.2">
      <c r="A49" s="12"/>
      <c r="B49" s="12" t="s">
        <v>8</v>
      </c>
      <c r="C49" s="20"/>
      <c r="D49" s="36">
        <f>D13</f>
        <v>75000</v>
      </c>
      <c r="E49" s="36">
        <f t="shared" ref="E49:N49" si="11">D49+E14</f>
        <v>75000</v>
      </c>
      <c r="F49" s="36">
        <f t="shared" si="11"/>
        <v>75000</v>
      </c>
      <c r="G49" s="36">
        <f t="shared" si="11"/>
        <v>75000</v>
      </c>
      <c r="H49" s="36">
        <f t="shared" si="11"/>
        <v>75000</v>
      </c>
      <c r="I49" s="36">
        <f t="shared" si="11"/>
        <v>90000</v>
      </c>
      <c r="J49" s="36">
        <f t="shared" si="11"/>
        <v>90000</v>
      </c>
      <c r="K49" s="36">
        <f t="shared" si="11"/>
        <v>90000</v>
      </c>
      <c r="L49" s="36">
        <f t="shared" si="11"/>
        <v>90000</v>
      </c>
      <c r="M49" s="36">
        <f t="shared" si="11"/>
        <v>90000</v>
      </c>
      <c r="N49" s="36">
        <f t="shared" si="11"/>
        <v>80000</v>
      </c>
    </row>
    <row r="50" spans="1:14" ht="15" x14ac:dyDescent="0.2">
      <c r="A50" s="12" t="s">
        <v>76</v>
      </c>
      <c r="B50" s="12"/>
      <c r="C50" s="20" t="s">
        <v>77</v>
      </c>
      <c r="D50" s="36">
        <f>-D15</f>
        <v>-15000</v>
      </c>
      <c r="E50" s="36">
        <f t="shared" ref="E50:N50" si="12">D50-E16</f>
        <v>-18750</v>
      </c>
      <c r="F50" s="36">
        <f t="shared" si="12"/>
        <v>-22500</v>
      </c>
      <c r="G50" s="36">
        <f t="shared" si="12"/>
        <v>-26250</v>
      </c>
      <c r="H50" s="36">
        <f t="shared" si="12"/>
        <v>-30000</v>
      </c>
      <c r="I50" s="36">
        <f t="shared" si="12"/>
        <v>-33750</v>
      </c>
      <c r="J50" s="36">
        <f t="shared" si="12"/>
        <v>-37500</v>
      </c>
      <c r="K50" s="36">
        <f t="shared" si="12"/>
        <v>-41250</v>
      </c>
      <c r="L50" s="36">
        <f t="shared" si="12"/>
        <v>-45000</v>
      </c>
      <c r="M50" s="36">
        <f t="shared" si="12"/>
        <v>-48750</v>
      </c>
      <c r="N50" s="36">
        <f t="shared" si="12"/>
        <v>-42500</v>
      </c>
    </row>
    <row r="51" spans="1:14" ht="15" x14ac:dyDescent="0.2">
      <c r="A51" s="12" t="s">
        <v>78</v>
      </c>
      <c r="B51" s="12"/>
      <c r="C51" s="14" t="s">
        <v>79</v>
      </c>
      <c r="D51" s="37">
        <f t="shared" ref="D51:N51" si="13">D49+D50</f>
        <v>60000</v>
      </c>
      <c r="E51" s="37">
        <f t="shared" si="13"/>
        <v>56250</v>
      </c>
      <c r="F51" s="37">
        <f t="shared" si="13"/>
        <v>52500</v>
      </c>
      <c r="G51" s="37">
        <f t="shared" si="13"/>
        <v>48750</v>
      </c>
      <c r="H51" s="37">
        <f t="shared" si="13"/>
        <v>45000</v>
      </c>
      <c r="I51" s="37">
        <f t="shared" si="13"/>
        <v>56250</v>
      </c>
      <c r="J51" s="37">
        <f t="shared" si="13"/>
        <v>52500</v>
      </c>
      <c r="K51" s="37">
        <f t="shared" si="13"/>
        <v>48750</v>
      </c>
      <c r="L51" s="37">
        <f t="shared" si="13"/>
        <v>45000</v>
      </c>
      <c r="M51" s="37">
        <f t="shared" si="13"/>
        <v>41250</v>
      </c>
      <c r="N51" s="37">
        <f t="shared" si="13"/>
        <v>37500</v>
      </c>
    </row>
    <row r="52" spans="1:14" ht="15" x14ac:dyDescent="0.2">
      <c r="A52" s="12"/>
      <c r="B52" s="12" t="s">
        <v>12</v>
      </c>
      <c r="C52" s="20"/>
      <c r="D52" s="37">
        <f>D17</f>
        <v>5000</v>
      </c>
      <c r="E52" s="37">
        <f t="shared" ref="E52:N52" si="14">D52+E18</f>
        <v>5100</v>
      </c>
      <c r="F52" s="37">
        <f t="shared" si="14"/>
        <v>5000</v>
      </c>
      <c r="G52" s="37">
        <f t="shared" si="14"/>
        <v>5100</v>
      </c>
      <c r="H52" s="37">
        <f t="shared" si="14"/>
        <v>5000</v>
      </c>
      <c r="I52" s="37">
        <f t="shared" si="14"/>
        <v>5100</v>
      </c>
      <c r="J52" s="37">
        <f t="shared" si="14"/>
        <v>5000</v>
      </c>
      <c r="K52" s="37">
        <f t="shared" si="14"/>
        <v>5100</v>
      </c>
      <c r="L52" s="37">
        <f t="shared" si="14"/>
        <v>5000</v>
      </c>
      <c r="M52" s="37">
        <f t="shared" si="14"/>
        <v>5100</v>
      </c>
      <c r="N52" s="37">
        <f t="shared" si="14"/>
        <v>5000</v>
      </c>
    </row>
    <row r="53" spans="1:14" ht="15.75" thickBot="1" x14ac:dyDescent="0.25">
      <c r="B53" s="24" t="s">
        <v>35</v>
      </c>
      <c r="C53" s="14"/>
      <c r="D53" s="38">
        <f t="shared" ref="D53:N53" si="15">D48+D51+D52</f>
        <v>105000</v>
      </c>
      <c r="E53" s="38">
        <f t="shared" si="15"/>
        <v>97135</v>
      </c>
      <c r="F53" s="38">
        <f t="shared" si="15"/>
        <v>100790.89499999999</v>
      </c>
      <c r="G53" s="38">
        <f t="shared" si="15"/>
        <v>105021.384965</v>
      </c>
      <c r="H53" s="38">
        <f t="shared" si="15"/>
        <v>109708.167757655</v>
      </c>
      <c r="I53" s="38">
        <f t="shared" si="15"/>
        <v>115038.61499741788</v>
      </c>
      <c r="J53" s="38">
        <f t="shared" si="15"/>
        <v>119894.05220224489</v>
      </c>
      <c r="K53" s="38">
        <f t="shared" si="15"/>
        <v>125404.4536997953</v>
      </c>
      <c r="L53" s="38">
        <f t="shared" si="15"/>
        <v>131456.90209768157</v>
      </c>
      <c r="M53" s="38">
        <f t="shared" si="15"/>
        <v>138244.51453822624</v>
      </c>
      <c r="N53" s="38">
        <f t="shared" si="15"/>
        <v>145659.74701228738</v>
      </c>
    </row>
    <row r="54" spans="1:14" ht="15.75" thickTop="1" x14ac:dyDescent="0.2">
      <c r="A54" s="12"/>
      <c r="B54" s="12"/>
      <c r="C54" s="20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" x14ac:dyDescent="0.2">
      <c r="A55" s="12" t="s">
        <v>36</v>
      </c>
      <c r="B55" s="12"/>
      <c r="C55" s="2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" x14ac:dyDescent="0.2">
      <c r="A56" s="12"/>
      <c r="B56" s="12" t="s">
        <v>82</v>
      </c>
      <c r="C56" s="2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" x14ac:dyDescent="0.2">
      <c r="A57" s="12"/>
      <c r="B57" s="12"/>
      <c r="C57" s="20" t="s">
        <v>14</v>
      </c>
      <c r="D57" s="36">
        <f>D19</f>
        <v>10000</v>
      </c>
      <c r="E57" s="36">
        <f t="shared" ref="E57:N57" si="16">E20*E33</f>
        <v>5000</v>
      </c>
      <c r="F57" s="36">
        <f t="shared" si="16"/>
        <v>5000</v>
      </c>
      <c r="G57" s="36">
        <f t="shared" si="16"/>
        <v>5000</v>
      </c>
      <c r="H57" s="36">
        <f t="shared" si="16"/>
        <v>5000</v>
      </c>
      <c r="I57" s="36">
        <f t="shared" si="16"/>
        <v>5000</v>
      </c>
      <c r="J57" s="36">
        <f t="shared" si="16"/>
        <v>5000</v>
      </c>
      <c r="K57" s="36">
        <f t="shared" si="16"/>
        <v>5000</v>
      </c>
      <c r="L57" s="36">
        <f t="shared" si="16"/>
        <v>5000</v>
      </c>
      <c r="M57" s="36">
        <f t="shared" si="16"/>
        <v>5000</v>
      </c>
      <c r="N57" s="36">
        <f t="shared" si="16"/>
        <v>5000</v>
      </c>
    </row>
    <row r="58" spans="1:14" ht="15" x14ac:dyDescent="0.2">
      <c r="A58" s="12"/>
      <c r="B58" s="12"/>
      <c r="C58" s="20" t="s">
        <v>16</v>
      </c>
      <c r="D58" s="36">
        <f>D21</f>
        <v>7500</v>
      </c>
      <c r="E58" s="36">
        <f t="shared" ref="E58:N58" si="17">E22*SUM(E34:E36)</f>
        <v>625</v>
      </c>
      <c r="F58" s="36">
        <f t="shared" si="17"/>
        <v>625</v>
      </c>
      <c r="G58" s="36">
        <f t="shared" si="17"/>
        <v>625</v>
      </c>
      <c r="H58" s="36">
        <f t="shared" si="17"/>
        <v>625</v>
      </c>
      <c r="I58" s="36">
        <f t="shared" si="17"/>
        <v>625</v>
      </c>
      <c r="J58" s="36">
        <f t="shared" si="17"/>
        <v>625</v>
      </c>
      <c r="K58" s="36">
        <f t="shared" si="17"/>
        <v>625</v>
      </c>
      <c r="L58" s="36">
        <f t="shared" si="17"/>
        <v>625</v>
      </c>
      <c r="M58" s="36">
        <f t="shared" si="17"/>
        <v>625</v>
      </c>
      <c r="N58" s="36">
        <f t="shared" si="17"/>
        <v>625</v>
      </c>
    </row>
    <row r="59" spans="1:14" ht="15" x14ac:dyDescent="0.2">
      <c r="A59" s="12"/>
      <c r="B59" s="12"/>
      <c r="C59" s="20" t="s">
        <v>18</v>
      </c>
      <c r="D59" s="36">
        <f>D23</f>
        <v>7500</v>
      </c>
      <c r="E59" s="36">
        <f t="shared" ref="E59:N59" si="18">D59+E24</f>
        <v>7600</v>
      </c>
      <c r="F59" s="36">
        <f t="shared" si="18"/>
        <v>7500</v>
      </c>
      <c r="G59" s="36">
        <f t="shared" si="18"/>
        <v>7600</v>
      </c>
      <c r="H59" s="36">
        <f t="shared" si="18"/>
        <v>7500</v>
      </c>
      <c r="I59" s="36">
        <f t="shared" si="18"/>
        <v>7600</v>
      </c>
      <c r="J59" s="36">
        <f t="shared" si="18"/>
        <v>7500</v>
      </c>
      <c r="K59" s="36">
        <f t="shared" si="18"/>
        <v>7600</v>
      </c>
      <c r="L59" s="36">
        <f t="shared" si="18"/>
        <v>7500</v>
      </c>
      <c r="M59" s="36">
        <f t="shared" si="18"/>
        <v>7600</v>
      </c>
      <c r="N59" s="36">
        <f t="shared" si="18"/>
        <v>7500</v>
      </c>
    </row>
    <row r="60" spans="1:14" ht="15" x14ac:dyDescent="0.2">
      <c r="A60" s="12"/>
      <c r="B60" s="12"/>
      <c r="C60" s="14" t="s">
        <v>83</v>
      </c>
      <c r="D60" s="37">
        <f t="shared" ref="D60:N60" si="19">SUM(D57:D59)</f>
        <v>25000</v>
      </c>
      <c r="E60" s="37">
        <f t="shared" si="19"/>
        <v>13225</v>
      </c>
      <c r="F60" s="37">
        <f t="shared" si="19"/>
        <v>13125</v>
      </c>
      <c r="G60" s="37">
        <f t="shared" si="19"/>
        <v>13225</v>
      </c>
      <c r="H60" s="37">
        <f t="shared" si="19"/>
        <v>13125</v>
      </c>
      <c r="I60" s="37">
        <f t="shared" si="19"/>
        <v>13225</v>
      </c>
      <c r="J60" s="37">
        <f t="shared" si="19"/>
        <v>13125</v>
      </c>
      <c r="K60" s="37">
        <f t="shared" si="19"/>
        <v>13225</v>
      </c>
      <c r="L60" s="37">
        <f t="shared" si="19"/>
        <v>13125</v>
      </c>
      <c r="M60" s="37">
        <f t="shared" si="19"/>
        <v>13225</v>
      </c>
      <c r="N60" s="37">
        <f t="shared" si="19"/>
        <v>13125</v>
      </c>
    </row>
    <row r="61" spans="1:14" ht="15" x14ac:dyDescent="0.2">
      <c r="A61" s="12"/>
      <c r="B61" s="12" t="s">
        <v>84</v>
      </c>
      <c r="C61" s="2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 x14ac:dyDescent="0.2">
      <c r="A62" s="12"/>
      <c r="B62" s="12"/>
      <c r="C62" s="20" t="s">
        <v>20</v>
      </c>
      <c r="D62" s="36">
        <f>D25</f>
        <v>35000</v>
      </c>
      <c r="E62" s="36">
        <f t="shared" ref="E62:N62" si="20">D62+E26</f>
        <v>35000</v>
      </c>
      <c r="F62" s="36">
        <f t="shared" si="20"/>
        <v>35000</v>
      </c>
      <c r="G62" s="36">
        <f t="shared" si="20"/>
        <v>35000</v>
      </c>
      <c r="H62" s="36">
        <f t="shared" si="20"/>
        <v>35000</v>
      </c>
      <c r="I62" s="36">
        <f t="shared" si="20"/>
        <v>35000</v>
      </c>
      <c r="J62" s="36">
        <f t="shared" si="20"/>
        <v>35000</v>
      </c>
      <c r="K62" s="36">
        <f t="shared" si="20"/>
        <v>35000</v>
      </c>
      <c r="L62" s="36">
        <f t="shared" si="20"/>
        <v>35000</v>
      </c>
      <c r="M62" s="36">
        <f t="shared" si="20"/>
        <v>35000</v>
      </c>
      <c r="N62" s="36">
        <f t="shared" si="20"/>
        <v>35000</v>
      </c>
    </row>
    <row r="63" spans="1:14" ht="15" x14ac:dyDescent="0.2">
      <c r="A63" s="12"/>
      <c r="B63" s="12"/>
      <c r="C63" s="20" t="s">
        <v>22</v>
      </c>
      <c r="D63" s="36">
        <f>D27</f>
        <v>4000</v>
      </c>
      <c r="E63" s="36">
        <f t="shared" ref="E63:N63" si="21">D63+E28</f>
        <v>4100</v>
      </c>
      <c r="F63" s="36">
        <f t="shared" si="21"/>
        <v>4000</v>
      </c>
      <c r="G63" s="36">
        <f t="shared" si="21"/>
        <v>4100</v>
      </c>
      <c r="H63" s="36">
        <f t="shared" si="21"/>
        <v>4000</v>
      </c>
      <c r="I63" s="36">
        <f t="shared" si="21"/>
        <v>4100</v>
      </c>
      <c r="J63" s="36">
        <f t="shared" si="21"/>
        <v>4000</v>
      </c>
      <c r="K63" s="36">
        <f t="shared" si="21"/>
        <v>4100</v>
      </c>
      <c r="L63" s="36">
        <f t="shared" si="21"/>
        <v>4000</v>
      </c>
      <c r="M63" s="36">
        <f t="shared" si="21"/>
        <v>4100</v>
      </c>
      <c r="N63" s="36">
        <f t="shared" si="21"/>
        <v>4000</v>
      </c>
    </row>
    <row r="64" spans="1:14" ht="15" x14ac:dyDescent="0.2">
      <c r="A64" s="12"/>
      <c r="B64" s="12"/>
      <c r="C64" s="14" t="s">
        <v>85</v>
      </c>
      <c r="D64" s="37">
        <f t="shared" ref="D64:N64" si="22">D62+D63</f>
        <v>39000</v>
      </c>
      <c r="E64" s="37">
        <f t="shared" si="22"/>
        <v>39100</v>
      </c>
      <c r="F64" s="37">
        <f t="shared" si="22"/>
        <v>39000</v>
      </c>
      <c r="G64" s="37">
        <f t="shared" si="22"/>
        <v>39100</v>
      </c>
      <c r="H64" s="37">
        <f t="shared" si="22"/>
        <v>39000</v>
      </c>
      <c r="I64" s="37">
        <f t="shared" si="22"/>
        <v>39100</v>
      </c>
      <c r="J64" s="37">
        <f t="shared" si="22"/>
        <v>39000</v>
      </c>
      <c r="K64" s="37">
        <f t="shared" si="22"/>
        <v>39100</v>
      </c>
      <c r="L64" s="37">
        <f t="shared" si="22"/>
        <v>39000</v>
      </c>
      <c r="M64" s="37">
        <f t="shared" si="22"/>
        <v>39100</v>
      </c>
      <c r="N64" s="37">
        <f t="shared" si="22"/>
        <v>39000</v>
      </c>
    </row>
    <row r="65" spans="1:14" ht="15" x14ac:dyDescent="0.2">
      <c r="A65" s="12" t="s">
        <v>24</v>
      </c>
      <c r="B65" s="12"/>
      <c r="C65" s="20"/>
      <c r="D65" s="36">
        <f>D29</f>
        <v>41000</v>
      </c>
      <c r="E65" s="36">
        <f t="shared" ref="E65:N65" si="23">D65+E30+E113</f>
        <v>44810</v>
      </c>
      <c r="F65" s="36">
        <f t="shared" si="23"/>
        <v>48665.894999999997</v>
      </c>
      <c r="G65" s="36">
        <f t="shared" si="23"/>
        <v>52696.384964999997</v>
      </c>
      <c r="H65" s="36">
        <f t="shared" si="23"/>
        <v>57583.167757654999</v>
      </c>
      <c r="I65" s="36">
        <f t="shared" si="23"/>
        <v>62713.614997417884</v>
      </c>
      <c r="J65" s="36">
        <f t="shared" si="23"/>
        <v>67769.052202244886</v>
      </c>
      <c r="K65" s="36">
        <f t="shared" si="23"/>
        <v>73079.453699795296</v>
      </c>
      <c r="L65" s="36">
        <f t="shared" si="23"/>
        <v>79331.902097681581</v>
      </c>
      <c r="M65" s="36">
        <f t="shared" si="23"/>
        <v>85919.514538226242</v>
      </c>
      <c r="N65" s="36">
        <f t="shared" si="23"/>
        <v>93534.747012287393</v>
      </c>
    </row>
    <row r="66" spans="1:14" ht="15.75" thickBot="1" x14ac:dyDescent="0.25">
      <c r="B66" s="24" t="s">
        <v>37</v>
      </c>
      <c r="C66" s="14"/>
      <c r="D66" s="38">
        <f t="shared" ref="D66:N66" si="24">D60+D64+D65</f>
        <v>105000</v>
      </c>
      <c r="E66" s="38">
        <f t="shared" si="24"/>
        <v>97135</v>
      </c>
      <c r="F66" s="38">
        <f t="shared" si="24"/>
        <v>100790.89499999999</v>
      </c>
      <c r="G66" s="38">
        <f t="shared" si="24"/>
        <v>105021.384965</v>
      </c>
      <c r="H66" s="38">
        <f t="shared" si="24"/>
        <v>109708.167757655</v>
      </c>
      <c r="I66" s="38">
        <f t="shared" si="24"/>
        <v>115038.61499741788</v>
      </c>
      <c r="J66" s="38">
        <f t="shared" si="24"/>
        <v>119894.05220224489</v>
      </c>
      <c r="K66" s="38">
        <f t="shared" si="24"/>
        <v>125404.4536997953</v>
      </c>
      <c r="L66" s="38">
        <f t="shared" si="24"/>
        <v>131456.9020976816</v>
      </c>
      <c r="M66" s="38">
        <f t="shared" si="24"/>
        <v>138244.51453822624</v>
      </c>
      <c r="N66" s="38">
        <f t="shared" si="24"/>
        <v>145659.74701228738</v>
      </c>
    </row>
    <row r="67" spans="1:14" ht="15.75" thickTop="1" x14ac:dyDescent="0.2">
      <c r="A67" s="23"/>
      <c r="B67" s="23"/>
      <c r="C67" s="2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ht="15.75" x14ac:dyDescent="0.25">
      <c r="A68" s="26" t="s">
        <v>38</v>
      </c>
      <c r="B68" s="26"/>
      <c r="C68" s="27"/>
      <c r="D68" s="2">
        <v>0</v>
      </c>
      <c r="E68" s="2">
        <f t="shared" ref="E68:N68" si="25">D68+1</f>
        <v>1</v>
      </c>
      <c r="F68" s="2">
        <f t="shared" si="25"/>
        <v>2</v>
      </c>
      <c r="G68" s="2">
        <f t="shared" si="25"/>
        <v>3</v>
      </c>
      <c r="H68" s="2">
        <f t="shared" si="25"/>
        <v>4</v>
      </c>
      <c r="I68" s="2">
        <f t="shared" si="25"/>
        <v>5</v>
      </c>
      <c r="J68" s="2">
        <f t="shared" si="25"/>
        <v>6</v>
      </c>
      <c r="K68" s="2">
        <f t="shared" si="25"/>
        <v>7</v>
      </c>
      <c r="L68" s="2">
        <f t="shared" si="25"/>
        <v>8</v>
      </c>
      <c r="M68" s="2">
        <f t="shared" si="25"/>
        <v>9</v>
      </c>
      <c r="N68" s="2">
        <f t="shared" si="25"/>
        <v>10</v>
      </c>
    </row>
    <row r="69" spans="1:14" ht="15" x14ac:dyDescent="0.2">
      <c r="A69" s="15" t="s">
        <v>34</v>
      </c>
      <c r="B69" s="12"/>
      <c r="C69" s="2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 x14ac:dyDescent="0.2">
      <c r="A70" s="15"/>
      <c r="B70" s="12" t="s">
        <v>74</v>
      </c>
      <c r="C70" s="20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 x14ac:dyDescent="0.2">
      <c r="A71" s="15"/>
      <c r="C71" s="12" t="s">
        <v>0</v>
      </c>
      <c r="D71" s="39">
        <f t="shared" ref="D71:N71" si="26">D44/D$53</f>
        <v>0.14285714285714285</v>
      </c>
      <c r="E71" s="39">
        <f t="shared" si="26"/>
        <v>0.1614762958768724</v>
      </c>
      <c r="F71" s="39">
        <f t="shared" si="26"/>
        <v>0.1814736837092279</v>
      </c>
      <c r="G71" s="39">
        <f t="shared" si="26"/>
        <v>0.2958576957955279</v>
      </c>
      <c r="H71" s="39">
        <f t="shared" si="26"/>
        <v>0.31636812889196392</v>
      </c>
      <c r="I71" s="39">
        <f t="shared" si="26"/>
        <v>0.29197687227173069</v>
      </c>
      <c r="J71" s="39">
        <f t="shared" si="26"/>
        <v>0.31189247102238421</v>
      </c>
      <c r="K71" s="39">
        <f t="shared" si="26"/>
        <v>0.41030802480884521</v>
      </c>
      <c r="L71" s="39">
        <f t="shared" si="26"/>
        <v>0.42947080903922558</v>
      </c>
      <c r="M71" s="39">
        <f t="shared" si="26"/>
        <v>0.51932993347359335</v>
      </c>
      <c r="N71" s="39">
        <f t="shared" si="26"/>
        <v>0.53659125884444991</v>
      </c>
    </row>
    <row r="72" spans="1:14" ht="15" x14ac:dyDescent="0.2">
      <c r="A72" s="15"/>
      <c r="B72" s="12"/>
      <c r="C72" s="20" t="s">
        <v>2</v>
      </c>
      <c r="D72" s="39">
        <f t="shared" ref="D72:N72" si="27">D45/D$53</f>
        <v>9.5238095238095233E-2</v>
      </c>
      <c r="E72" s="39">
        <f t="shared" si="27"/>
        <v>0.10294950326864673</v>
      </c>
      <c r="F72" s="39">
        <f t="shared" si="27"/>
        <v>9.9215311065548137E-2</v>
      </c>
      <c r="G72" s="39">
        <f t="shared" si="27"/>
        <v>9.5218702394113869E-2</v>
      </c>
      <c r="H72" s="39">
        <f t="shared" si="27"/>
        <v>9.115091614773814E-2</v>
      </c>
      <c r="I72" s="39">
        <f t="shared" si="27"/>
        <v>8.6927333054422254E-2</v>
      </c>
      <c r="J72" s="39">
        <f t="shared" si="27"/>
        <v>8.3406973209407972E-2</v>
      </c>
      <c r="K72" s="39">
        <f t="shared" si="27"/>
        <v>7.9741984474801186E-2</v>
      </c>
      <c r="L72" s="39">
        <f t="shared" si="27"/>
        <v>7.6070558794769927E-2</v>
      </c>
      <c r="M72" s="39">
        <f t="shared" si="27"/>
        <v>7.2335600681174811E-2</v>
      </c>
      <c r="N72" s="39">
        <f t="shared" si="27"/>
        <v>6.865314683785928E-2</v>
      </c>
    </row>
    <row r="73" spans="1:14" ht="15" x14ac:dyDescent="0.2">
      <c r="A73" s="15"/>
      <c r="B73" s="12"/>
      <c r="C73" s="20" t="s">
        <v>4</v>
      </c>
      <c r="D73" s="39">
        <f t="shared" ref="D73:N73" si="28">D46/D$53</f>
        <v>9.5238095238095233E-2</v>
      </c>
      <c r="E73" s="39">
        <f t="shared" si="28"/>
        <v>5.1474751634323364E-2</v>
      </c>
      <c r="F73" s="39">
        <f t="shared" si="28"/>
        <v>9.9215311065548137E-2</v>
      </c>
      <c r="G73" s="39">
        <f t="shared" si="28"/>
        <v>4.7609351197056934E-2</v>
      </c>
      <c r="H73" s="39">
        <f t="shared" si="28"/>
        <v>9.115091614773814E-2</v>
      </c>
      <c r="I73" s="39">
        <f t="shared" si="28"/>
        <v>4.3463666527211127E-2</v>
      </c>
      <c r="J73" s="39">
        <f t="shared" si="28"/>
        <v>8.3406973209407972E-2</v>
      </c>
      <c r="K73" s="39">
        <f t="shared" si="28"/>
        <v>3.9870992237400593E-2</v>
      </c>
      <c r="L73" s="39">
        <f t="shared" si="28"/>
        <v>7.6070558794769927E-2</v>
      </c>
      <c r="M73" s="39">
        <f t="shared" si="28"/>
        <v>3.6167800340587405E-2</v>
      </c>
      <c r="N73" s="39">
        <f t="shared" si="28"/>
        <v>6.865314683785928E-2</v>
      </c>
    </row>
    <row r="74" spans="1:14" ht="15" x14ac:dyDescent="0.2">
      <c r="A74" s="28"/>
      <c r="B74" s="12"/>
      <c r="C74" s="12" t="s">
        <v>6</v>
      </c>
      <c r="D74" s="39">
        <f t="shared" ref="D74:N74" si="29">D47/D$53</f>
        <v>4.7619047619047616E-2</v>
      </c>
      <c r="E74" s="39">
        <f t="shared" si="29"/>
        <v>5.2504246667009834E-2</v>
      </c>
      <c r="F74" s="39">
        <f t="shared" si="29"/>
        <v>4.9607655532774068E-2</v>
      </c>
      <c r="G74" s="39">
        <f t="shared" si="29"/>
        <v>4.8561538220998075E-2</v>
      </c>
      <c r="H74" s="39">
        <f t="shared" si="29"/>
        <v>4.557545807386907E-2</v>
      </c>
      <c r="I74" s="39">
        <f t="shared" si="29"/>
        <v>4.4332939857755355E-2</v>
      </c>
      <c r="J74" s="39">
        <f t="shared" si="29"/>
        <v>4.1703486604703986E-2</v>
      </c>
      <c r="K74" s="39">
        <f t="shared" si="29"/>
        <v>4.0668412082148601E-2</v>
      </c>
      <c r="L74" s="39">
        <f t="shared" si="29"/>
        <v>3.8035279397384963E-2</v>
      </c>
      <c r="M74" s="39">
        <f t="shared" si="29"/>
        <v>3.6891156347399159E-2</v>
      </c>
      <c r="N74" s="39">
        <f t="shared" si="29"/>
        <v>3.432657341892964E-2</v>
      </c>
    </row>
    <row r="75" spans="1:14" ht="15" x14ac:dyDescent="0.2">
      <c r="A75" s="28"/>
      <c r="B75" s="12"/>
      <c r="C75" s="14" t="s">
        <v>75</v>
      </c>
      <c r="D75" s="40">
        <f t="shared" ref="D75:N75" si="30">D48/D$53</f>
        <v>0.38095238095238093</v>
      </c>
      <c r="E75" s="40">
        <f t="shared" si="30"/>
        <v>0.36840479744685234</v>
      </c>
      <c r="F75" s="40">
        <f t="shared" si="30"/>
        <v>0.42951196137309827</v>
      </c>
      <c r="G75" s="40">
        <f t="shared" si="30"/>
        <v>0.48724728760769676</v>
      </c>
      <c r="H75" s="40">
        <f t="shared" si="30"/>
        <v>0.54424541926130932</v>
      </c>
      <c r="I75" s="40">
        <f t="shared" si="30"/>
        <v>0.46670081171111943</v>
      </c>
      <c r="J75" s="40">
        <f t="shared" si="30"/>
        <v>0.52040990404590415</v>
      </c>
      <c r="K75" s="40">
        <f t="shared" si="30"/>
        <v>0.57058941360319559</v>
      </c>
      <c r="L75" s="40">
        <f t="shared" si="30"/>
        <v>0.61964720602615031</v>
      </c>
      <c r="M75" s="40">
        <f t="shared" si="30"/>
        <v>0.66472449084275476</v>
      </c>
      <c r="N75" s="40">
        <f t="shared" si="30"/>
        <v>0.70822412593909811</v>
      </c>
    </row>
    <row r="76" spans="1:14" ht="15" x14ac:dyDescent="0.2">
      <c r="B76" s="12" t="s">
        <v>8</v>
      </c>
      <c r="C76" s="20"/>
      <c r="D76" s="39">
        <f t="shared" ref="D76:N76" si="31">D49/D$53</f>
        <v>0.7142857142857143</v>
      </c>
      <c r="E76" s="39">
        <f t="shared" si="31"/>
        <v>0.77212127451485046</v>
      </c>
      <c r="F76" s="39">
        <f t="shared" si="31"/>
        <v>0.74411483299161107</v>
      </c>
      <c r="G76" s="39">
        <f t="shared" si="31"/>
        <v>0.71414026795585395</v>
      </c>
      <c r="H76" s="39">
        <f t="shared" si="31"/>
        <v>0.68363187110803603</v>
      </c>
      <c r="I76" s="39">
        <f t="shared" si="31"/>
        <v>0.78234599748980038</v>
      </c>
      <c r="J76" s="39">
        <f t="shared" si="31"/>
        <v>0.75066275888467171</v>
      </c>
      <c r="K76" s="39">
        <f t="shared" si="31"/>
        <v>0.71767786027321068</v>
      </c>
      <c r="L76" s="39">
        <f t="shared" si="31"/>
        <v>0.6846350291529294</v>
      </c>
      <c r="M76" s="39">
        <f t="shared" si="31"/>
        <v>0.65102040613057333</v>
      </c>
      <c r="N76" s="39">
        <f t="shared" si="31"/>
        <v>0.54922517470287424</v>
      </c>
    </row>
    <row r="77" spans="1:14" ht="15" x14ac:dyDescent="0.2">
      <c r="B77" s="12"/>
      <c r="C77" s="12" t="s">
        <v>77</v>
      </c>
      <c r="D77" s="39">
        <f t="shared" ref="D77:N77" si="32">D50/D$53</f>
        <v>-0.14285714285714285</v>
      </c>
      <c r="E77" s="39">
        <f t="shared" si="32"/>
        <v>-0.19303031862871262</v>
      </c>
      <c r="F77" s="39">
        <f t="shared" si="32"/>
        <v>-0.22323444989748331</v>
      </c>
      <c r="G77" s="39">
        <f t="shared" si="32"/>
        <v>-0.24994909378454891</v>
      </c>
      <c r="H77" s="39">
        <f t="shared" si="32"/>
        <v>-0.27345274844321443</v>
      </c>
      <c r="I77" s="39">
        <f t="shared" si="32"/>
        <v>-0.29337974905867514</v>
      </c>
      <c r="J77" s="39">
        <f t="shared" si="32"/>
        <v>-0.31277614953527988</v>
      </c>
      <c r="K77" s="39">
        <f t="shared" si="32"/>
        <v>-0.32893568595855488</v>
      </c>
      <c r="L77" s="39">
        <f t="shared" si="32"/>
        <v>-0.3423175145764647</v>
      </c>
      <c r="M77" s="39">
        <f t="shared" si="32"/>
        <v>-0.35263605332072723</v>
      </c>
      <c r="N77" s="39">
        <f t="shared" si="32"/>
        <v>-0.29177587406090194</v>
      </c>
    </row>
    <row r="78" spans="1:14" ht="15" x14ac:dyDescent="0.2">
      <c r="B78" s="12"/>
      <c r="C78" s="14" t="s">
        <v>86</v>
      </c>
      <c r="D78" s="40">
        <f t="shared" ref="D78:N78" si="33">D51/D$53</f>
        <v>0.5714285714285714</v>
      </c>
      <c r="E78" s="40">
        <f t="shared" si="33"/>
        <v>0.5790909558861379</v>
      </c>
      <c r="F78" s="40">
        <f t="shared" si="33"/>
        <v>0.52088038309412776</v>
      </c>
      <c r="G78" s="40">
        <f t="shared" si="33"/>
        <v>0.46419117417130512</v>
      </c>
      <c r="H78" s="40">
        <f t="shared" si="33"/>
        <v>0.41017912266482165</v>
      </c>
      <c r="I78" s="40">
        <f t="shared" si="33"/>
        <v>0.48896624843112524</v>
      </c>
      <c r="J78" s="40">
        <f t="shared" si="33"/>
        <v>0.43788660934939183</v>
      </c>
      <c r="K78" s="40">
        <f t="shared" si="33"/>
        <v>0.38874217431465574</v>
      </c>
      <c r="L78" s="40">
        <f t="shared" si="33"/>
        <v>0.3423175145764647</v>
      </c>
      <c r="M78" s="40">
        <f t="shared" si="33"/>
        <v>0.2983843528098461</v>
      </c>
      <c r="N78" s="40">
        <f t="shared" si="33"/>
        <v>0.2574493006419723</v>
      </c>
    </row>
    <row r="79" spans="1:14" ht="15" x14ac:dyDescent="0.2">
      <c r="A79" s="28"/>
      <c r="B79" s="12" t="s">
        <v>12</v>
      </c>
      <c r="C79" s="20"/>
      <c r="D79" s="40">
        <f t="shared" ref="D79:N79" si="34">D52/D$53</f>
        <v>4.7619047619047616E-2</v>
      </c>
      <c r="E79" s="40">
        <f t="shared" si="34"/>
        <v>5.2504246667009834E-2</v>
      </c>
      <c r="F79" s="40">
        <f t="shared" si="34"/>
        <v>4.9607655532774068E-2</v>
      </c>
      <c r="G79" s="40">
        <f t="shared" si="34"/>
        <v>4.8561538220998075E-2</v>
      </c>
      <c r="H79" s="40">
        <f t="shared" si="34"/>
        <v>4.557545807386907E-2</v>
      </c>
      <c r="I79" s="40">
        <f t="shared" si="34"/>
        <v>4.4332939857755355E-2</v>
      </c>
      <c r="J79" s="40">
        <f t="shared" si="34"/>
        <v>4.1703486604703986E-2</v>
      </c>
      <c r="K79" s="40">
        <f t="shared" si="34"/>
        <v>4.0668412082148601E-2</v>
      </c>
      <c r="L79" s="40">
        <f t="shared" si="34"/>
        <v>3.8035279397384963E-2</v>
      </c>
      <c r="M79" s="40">
        <f t="shared" si="34"/>
        <v>3.6891156347399159E-2</v>
      </c>
      <c r="N79" s="40">
        <f t="shared" si="34"/>
        <v>3.432657341892964E-2</v>
      </c>
    </row>
    <row r="80" spans="1:14" ht="15.75" thickBot="1" x14ac:dyDescent="0.25">
      <c r="B80" s="24" t="s">
        <v>35</v>
      </c>
      <c r="C80" s="14"/>
      <c r="D80" s="41">
        <f t="shared" ref="D80:N80" si="35">D75+D78+D79</f>
        <v>1</v>
      </c>
      <c r="E80" s="41">
        <f t="shared" si="35"/>
        <v>1</v>
      </c>
      <c r="F80" s="41">
        <f t="shared" si="35"/>
        <v>1</v>
      </c>
      <c r="G80" s="41">
        <f t="shared" si="35"/>
        <v>1</v>
      </c>
      <c r="H80" s="41">
        <f t="shared" si="35"/>
        <v>1</v>
      </c>
      <c r="I80" s="41">
        <f t="shared" si="35"/>
        <v>1</v>
      </c>
      <c r="J80" s="41">
        <f t="shared" si="35"/>
        <v>1</v>
      </c>
      <c r="K80" s="41">
        <f t="shared" si="35"/>
        <v>0.99999999999999989</v>
      </c>
      <c r="L80" s="41">
        <f t="shared" si="35"/>
        <v>0.99999999999999989</v>
      </c>
      <c r="M80" s="41">
        <f t="shared" si="35"/>
        <v>1</v>
      </c>
      <c r="N80" s="41">
        <f t="shared" si="35"/>
        <v>1</v>
      </c>
    </row>
    <row r="81" spans="1:14" ht="15.75" thickTop="1" x14ac:dyDescent="0.2">
      <c r="A81" s="15"/>
      <c r="B81" s="12"/>
      <c r="C81" s="2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" x14ac:dyDescent="0.2">
      <c r="A82" s="15" t="s">
        <v>36</v>
      </c>
      <c r="B82" s="12"/>
      <c r="C82" s="20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" x14ac:dyDescent="0.2">
      <c r="A83" s="28"/>
      <c r="B83" s="12" t="s">
        <v>82</v>
      </c>
      <c r="C83" s="2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 x14ac:dyDescent="0.2">
      <c r="A84" s="28"/>
      <c r="B84" s="12"/>
      <c r="C84" s="12" t="s">
        <v>14</v>
      </c>
      <c r="D84" s="39">
        <f t="shared" ref="D84:N84" si="36">D57/D$66</f>
        <v>9.5238095238095233E-2</v>
      </c>
      <c r="E84" s="39">
        <f t="shared" si="36"/>
        <v>5.1474751634323364E-2</v>
      </c>
      <c r="F84" s="39">
        <f t="shared" si="36"/>
        <v>4.9607655532774068E-2</v>
      </c>
      <c r="G84" s="39">
        <f t="shared" si="36"/>
        <v>4.7609351197056934E-2</v>
      </c>
      <c r="H84" s="39">
        <f t="shared" si="36"/>
        <v>4.557545807386907E-2</v>
      </c>
      <c r="I84" s="39">
        <f t="shared" si="36"/>
        <v>4.3463666527211127E-2</v>
      </c>
      <c r="J84" s="39">
        <f t="shared" si="36"/>
        <v>4.1703486604703986E-2</v>
      </c>
      <c r="K84" s="39">
        <f t="shared" si="36"/>
        <v>3.9870992237400593E-2</v>
      </c>
      <c r="L84" s="39">
        <f t="shared" si="36"/>
        <v>3.8035279397384957E-2</v>
      </c>
      <c r="M84" s="39">
        <f t="shared" si="36"/>
        <v>3.6167800340587405E-2</v>
      </c>
      <c r="N84" s="39">
        <f t="shared" si="36"/>
        <v>3.432657341892964E-2</v>
      </c>
    </row>
    <row r="85" spans="1:14" ht="15" x14ac:dyDescent="0.2">
      <c r="A85" s="28"/>
      <c r="B85" s="12"/>
      <c r="C85" s="12" t="s">
        <v>16</v>
      </c>
      <c r="D85" s="39">
        <f t="shared" ref="D85:N85" si="37">D58/D$66</f>
        <v>7.1428571428571425E-2</v>
      </c>
      <c r="E85" s="39">
        <f t="shared" si="37"/>
        <v>6.4343439542904205E-3</v>
      </c>
      <c r="F85" s="39">
        <f t="shared" si="37"/>
        <v>6.2009569415967586E-3</v>
      </c>
      <c r="G85" s="39">
        <f t="shared" si="37"/>
        <v>5.9511688996321168E-3</v>
      </c>
      <c r="H85" s="39">
        <f t="shared" si="37"/>
        <v>5.6969322592336337E-3</v>
      </c>
      <c r="I85" s="39">
        <f t="shared" si="37"/>
        <v>5.4329583159013909E-3</v>
      </c>
      <c r="J85" s="39">
        <f t="shared" si="37"/>
        <v>5.2129358255879983E-3</v>
      </c>
      <c r="K85" s="39">
        <f t="shared" si="37"/>
        <v>4.9838740296750741E-3</v>
      </c>
      <c r="L85" s="39">
        <f t="shared" si="37"/>
        <v>4.7544099246731196E-3</v>
      </c>
      <c r="M85" s="39">
        <f t="shared" si="37"/>
        <v>4.5209750425734257E-3</v>
      </c>
      <c r="N85" s="39">
        <f t="shared" si="37"/>
        <v>4.290821677366205E-3</v>
      </c>
    </row>
    <row r="86" spans="1:14" ht="15" x14ac:dyDescent="0.2">
      <c r="A86" s="28"/>
      <c r="B86" s="12"/>
      <c r="C86" s="12" t="s">
        <v>18</v>
      </c>
      <c r="D86" s="39">
        <f t="shared" ref="D86:N86" si="38">D59/D$66</f>
        <v>7.1428571428571425E-2</v>
      </c>
      <c r="E86" s="39">
        <f t="shared" si="38"/>
        <v>7.8241622484171519E-2</v>
      </c>
      <c r="F86" s="39">
        <f t="shared" si="38"/>
        <v>7.4411483299161113E-2</v>
      </c>
      <c r="G86" s="39">
        <f t="shared" si="38"/>
        <v>7.2366213819526543E-2</v>
      </c>
      <c r="H86" s="39">
        <f t="shared" si="38"/>
        <v>6.8363187110803608E-2</v>
      </c>
      <c r="I86" s="39">
        <f t="shared" si="38"/>
        <v>6.6064773121360915E-2</v>
      </c>
      <c r="J86" s="39">
        <f t="shared" si="38"/>
        <v>6.2555229907055976E-2</v>
      </c>
      <c r="K86" s="39">
        <f t="shared" si="38"/>
        <v>6.0603908200848898E-2</v>
      </c>
      <c r="L86" s="39">
        <f t="shared" si="38"/>
        <v>5.7052919096077431E-2</v>
      </c>
      <c r="M86" s="39">
        <f t="shared" si="38"/>
        <v>5.4975056517692862E-2</v>
      </c>
      <c r="N86" s="39">
        <f t="shared" si="38"/>
        <v>5.148986012839446E-2</v>
      </c>
    </row>
    <row r="87" spans="1:14" ht="15" x14ac:dyDescent="0.2">
      <c r="A87" s="28"/>
      <c r="B87" s="12"/>
      <c r="C87" s="14" t="s">
        <v>83</v>
      </c>
      <c r="D87" s="40">
        <f t="shared" ref="D87:N87" si="39">D60/D$66</f>
        <v>0.23809523809523808</v>
      </c>
      <c r="E87" s="40">
        <f t="shared" si="39"/>
        <v>0.13615071807278531</v>
      </c>
      <c r="F87" s="40">
        <f t="shared" si="39"/>
        <v>0.13022009577353194</v>
      </c>
      <c r="G87" s="40">
        <f t="shared" si="39"/>
        <v>0.12592673391621559</v>
      </c>
      <c r="H87" s="40">
        <f t="shared" si="39"/>
        <v>0.11963557744390631</v>
      </c>
      <c r="I87" s="40">
        <f t="shared" si="39"/>
        <v>0.11496139796447344</v>
      </c>
      <c r="J87" s="40">
        <f t="shared" si="39"/>
        <v>0.10947165233734796</v>
      </c>
      <c r="K87" s="40">
        <f t="shared" si="39"/>
        <v>0.10545877446792457</v>
      </c>
      <c r="L87" s="40">
        <f t="shared" si="39"/>
        <v>9.9842608418135512E-2</v>
      </c>
      <c r="M87" s="40">
        <f t="shared" si="39"/>
        <v>9.5663831900853702E-2</v>
      </c>
      <c r="N87" s="40">
        <f t="shared" si="39"/>
        <v>9.0107255224690305E-2</v>
      </c>
    </row>
    <row r="88" spans="1:14" ht="15" x14ac:dyDescent="0.2">
      <c r="A88" s="28"/>
      <c r="B88" s="12" t="s">
        <v>84</v>
      </c>
      <c r="C88" s="2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" x14ac:dyDescent="0.2">
      <c r="A89" s="28"/>
      <c r="B89" s="12"/>
      <c r="C89" s="12" t="s">
        <v>20</v>
      </c>
      <c r="D89" s="39">
        <f t="shared" ref="D89:N89" si="40">D62/D$66</f>
        <v>0.33333333333333331</v>
      </c>
      <c r="E89" s="39">
        <f t="shared" si="40"/>
        <v>0.36032326144026355</v>
      </c>
      <c r="F89" s="39">
        <f t="shared" si="40"/>
        <v>0.34725358872941853</v>
      </c>
      <c r="G89" s="39">
        <f t="shared" si="40"/>
        <v>0.33326545837939853</v>
      </c>
      <c r="H89" s="39">
        <f t="shared" si="40"/>
        <v>0.31902820651708347</v>
      </c>
      <c r="I89" s="39">
        <f t="shared" si="40"/>
        <v>0.3042456656904779</v>
      </c>
      <c r="J89" s="39">
        <f t="shared" si="40"/>
        <v>0.29192440623292792</v>
      </c>
      <c r="K89" s="39">
        <f t="shared" si="40"/>
        <v>0.27909694566180415</v>
      </c>
      <c r="L89" s="39">
        <f t="shared" si="40"/>
        <v>0.26624695578169472</v>
      </c>
      <c r="M89" s="39">
        <f t="shared" si="40"/>
        <v>0.25317460238411188</v>
      </c>
      <c r="N89" s="39">
        <f t="shared" si="40"/>
        <v>0.24028601393250748</v>
      </c>
    </row>
    <row r="90" spans="1:14" ht="15" x14ac:dyDescent="0.2">
      <c r="A90" s="28"/>
      <c r="B90" s="12"/>
      <c r="C90" s="12" t="s">
        <v>22</v>
      </c>
      <c r="D90" s="39">
        <f t="shared" ref="D90:N90" si="41">D63/D$66</f>
        <v>3.8095238095238099E-2</v>
      </c>
      <c r="E90" s="39">
        <f t="shared" si="41"/>
        <v>4.2209296340145155E-2</v>
      </c>
      <c r="F90" s="39">
        <f t="shared" si="41"/>
        <v>3.9686124426219258E-2</v>
      </c>
      <c r="G90" s="39">
        <f t="shared" si="41"/>
        <v>3.9039667981586687E-2</v>
      </c>
      <c r="H90" s="39">
        <f t="shared" si="41"/>
        <v>3.6460366459095256E-2</v>
      </c>
      <c r="I90" s="39">
        <f t="shared" si="41"/>
        <v>3.5640206552313126E-2</v>
      </c>
      <c r="J90" s="39">
        <f t="shared" si="41"/>
        <v>3.336278928376319E-2</v>
      </c>
      <c r="K90" s="39">
        <f t="shared" si="41"/>
        <v>3.2694213634668484E-2</v>
      </c>
      <c r="L90" s="39">
        <f t="shared" si="41"/>
        <v>3.0428223517907964E-2</v>
      </c>
      <c r="M90" s="39">
        <f t="shared" si="41"/>
        <v>2.9657596279281676E-2</v>
      </c>
      <c r="N90" s="39">
        <f t="shared" si="41"/>
        <v>2.7461258735143712E-2</v>
      </c>
    </row>
    <row r="91" spans="1:14" ht="15" x14ac:dyDescent="0.2">
      <c r="B91" s="12"/>
      <c r="C91" s="14" t="s">
        <v>85</v>
      </c>
      <c r="D91" s="40">
        <f t="shared" ref="D91:N91" si="42">D64/D$66</f>
        <v>0.37142857142857144</v>
      </c>
      <c r="E91" s="40">
        <f t="shared" si="42"/>
        <v>0.4025325577804087</v>
      </c>
      <c r="F91" s="40">
        <f t="shared" si="42"/>
        <v>0.38693971315563774</v>
      </c>
      <c r="G91" s="40">
        <f t="shared" si="42"/>
        <v>0.37230512636098523</v>
      </c>
      <c r="H91" s="40">
        <f t="shared" si="42"/>
        <v>0.35548857297617875</v>
      </c>
      <c r="I91" s="40">
        <f t="shared" si="42"/>
        <v>0.33988587224279104</v>
      </c>
      <c r="J91" s="40">
        <f t="shared" si="42"/>
        <v>0.32528719551669111</v>
      </c>
      <c r="K91" s="40">
        <f t="shared" si="42"/>
        <v>0.31179115929647261</v>
      </c>
      <c r="L91" s="40">
        <f t="shared" si="42"/>
        <v>0.29667517929960263</v>
      </c>
      <c r="M91" s="40">
        <f t="shared" si="42"/>
        <v>0.28283219866339354</v>
      </c>
      <c r="N91" s="40">
        <f t="shared" si="42"/>
        <v>0.26774727266765119</v>
      </c>
    </row>
    <row r="92" spans="1:14" ht="15" x14ac:dyDescent="0.2">
      <c r="A92" s="12" t="s">
        <v>24</v>
      </c>
      <c r="B92" s="12"/>
      <c r="C92" s="20"/>
      <c r="D92" s="40">
        <f t="shared" ref="D92:N92" si="43">D65/D$66</f>
        <v>0.39047619047619048</v>
      </c>
      <c r="E92" s="40">
        <f t="shared" si="43"/>
        <v>0.46131672414680597</v>
      </c>
      <c r="F92" s="40">
        <f t="shared" si="43"/>
        <v>0.48284019107083037</v>
      </c>
      <c r="G92" s="40">
        <f t="shared" si="43"/>
        <v>0.5017681397227991</v>
      </c>
      <c r="H92" s="40">
        <f t="shared" si="43"/>
        <v>0.52487584957991495</v>
      </c>
      <c r="I92" s="40">
        <f t="shared" si="43"/>
        <v>0.54515272979273555</v>
      </c>
      <c r="J92" s="40">
        <f t="shared" si="43"/>
        <v>0.56524115214596093</v>
      </c>
      <c r="K92" s="40">
        <f t="shared" si="43"/>
        <v>0.58275006623560277</v>
      </c>
      <c r="L92" s="40">
        <f t="shared" si="43"/>
        <v>0.60348221228226173</v>
      </c>
      <c r="M92" s="40">
        <f t="shared" si="43"/>
        <v>0.62150396943575281</v>
      </c>
      <c r="N92" s="40">
        <f t="shared" si="43"/>
        <v>0.6421454721076586</v>
      </c>
    </row>
    <row r="93" spans="1:14" ht="15.75" thickBot="1" x14ac:dyDescent="0.25">
      <c r="B93" s="24" t="s">
        <v>37</v>
      </c>
      <c r="C93" s="14"/>
      <c r="D93" s="41">
        <f t="shared" ref="D93:N93" si="44">D87+D91+D92</f>
        <v>1</v>
      </c>
      <c r="E93" s="41">
        <f t="shared" si="44"/>
        <v>1</v>
      </c>
      <c r="F93" s="41">
        <f t="shared" si="44"/>
        <v>1</v>
      </c>
      <c r="G93" s="41">
        <f t="shared" si="44"/>
        <v>0.99999999999999989</v>
      </c>
      <c r="H93" s="41">
        <f t="shared" si="44"/>
        <v>1</v>
      </c>
      <c r="I93" s="41">
        <f t="shared" si="44"/>
        <v>1</v>
      </c>
      <c r="J93" s="41">
        <f t="shared" si="44"/>
        <v>1</v>
      </c>
      <c r="K93" s="41">
        <f t="shared" si="44"/>
        <v>1</v>
      </c>
      <c r="L93" s="41">
        <f t="shared" si="44"/>
        <v>0.99999999999999989</v>
      </c>
      <c r="M93" s="41">
        <f t="shared" si="44"/>
        <v>1</v>
      </c>
      <c r="N93" s="41">
        <f t="shared" si="44"/>
        <v>1</v>
      </c>
    </row>
    <row r="94" spans="1:14" ht="15.75" thickTop="1" x14ac:dyDescent="0.2">
      <c r="A94" s="11"/>
      <c r="B94" s="2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ht="15" x14ac:dyDescent="0.2">
      <c r="A95" s="11"/>
      <c r="B95" s="23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ht="15.75" x14ac:dyDescent="0.25">
      <c r="A96" s="22" t="s">
        <v>39</v>
      </c>
      <c r="B96" s="22"/>
      <c r="C96" s="22"/>
      <c r="D96" s="12"/>
      <c r="E96" s="2">
        <v>1</v>
      </c>
      <c r="F96" s="2">
        <f t="shared" ref="F96:N96" si="45">E96+1</f>
        <v>2</v>
      </c>
      <c r="G96" s="2">
        <f t="shared" si="45"/>
        <v>3</v>
      </c>
      <c r="H96" s="2">
        <f t="shared" si="45"/>
        <v>4</v>
      </c>
      <c r="I96" s="2">
        <f t="shared" si="45"/>
        <v>5</v>
      </c>
      <c r="J96" s="2">
        <f t="shared" si="45"/>
        <v>6</v>
      </c>
      <c r="K96" s="2">
        <f t="shared" si="45"/>
        <v>7</v>
      </c>
      <c r="L96" s="2">
        <f t="shared" si="45"/>
        <v>8</v>
      </c>
      <c r="M96" s="2">
        <f t="shared" si="45"/>
        <v>9</v>
      </c>
      <c r="N96" s="2">
        <f t="shared" si="45"/>
        <v>10</v>
      </c>
    </row>
    <row r="97" spans="1:14" ht="15" x14ac:dyDescent="0.2">
      <c r="A97" s="15" t="s">
        <v>26</v>
      </c>
      <c r="B97" s="12"/>
      <c r="C97" s="12"/>
      <c r="D97" s="16"/>
      <c r="E97" s="42">
        <f t="shared" ref="E97:N97" si="46">E32</f>
        <v>120000</v>
      </c>
      <c r="F97" s="42">
        <f t="shared" si="46"/>
        <v>120000</v>
      </c>
      <c r="G97" s="42">
        <f t="shared" si="46"/>
        <v>120000</v>
      </c>
      <c r="H97" s="42">
        <f t="shared" si="46"/>
        <v>120000</v>
      </c>
      <c r="I97" s="42">
        <f t="shared" si="46"/>
        <v>120000</v>
      </c>
      <c r="J97" s="42">
        <f t="shared" si="46"/>
        <v>120000</v>
      </c>
      <c r="K97" s="42">
        <f t="shared" si="46"/>
        <v>120000</v>
      </c>
      <c r="L97" s="42">
        <f t="shared" si="46"/>
        <v>120000</v>
      </c>
      <c r="M97" s="42">
        <f t="shared" si="46"/>
        <v>120000</v>
      </c>
      <c r="N97" s="42">
        <f t="shared" si="46"/>
        <v>120000</v>
      </c>
    </row>
    <row r="98" spans="1:14" ht="15" x14ac:dyDescent="0.2">
      <c r="A98" s="15" t="s">
        <v>40</v>
      </c>
      <c r="B98" s="12"/>
      <c r="C98" s="12"/>
      <c r="D98" s="17"/>
      <c r="E98" s="42">
        <f t="shared" ref="E98:N98" si="47">-E33</f>
        <v>-60000</v>
      </c>
      <c r="F98" s="42">
        <f t="shared" si="47"/>
        <v>-60000</v>
      </c>
      <c r="G98" s="42">
        <f t="shared" si="47"/>
        <v>-60000</v>
      </c>
      <c r="H98" s="42">
        <f t="shared" si="47"/>
        <v>-60000</v>
      </c>
      <c r="I98" s="42">
        <f t="shared" si="47"/>
        <v>-60000</v>
      </c>
      <c r="J98" s="42">
        <f t="shared" si="47"/>
        <v>-60000</v>
      </c>
      <c r="K98" s="42">
        <f t="shared" si="47"/>
        <v>-60000</v>
      </c>
      <c r="L98" s="42">
        <f t="shared" si="47"/>
        <v>-60000</v>
      </c>
      <c r="M98" s="42">
        <f t="shared" si="47"/>
        <v>-60000</v>
      </c>
      <c r="N98" s="42">
        <f t="shared" si="47"/>
        <v>-60000</v>
      </c>
    </row>
    <row r="99" spans="1:14" ht="15" x14ac:dyDescent="0.2">
      <c r="A99" s="15" t="s">
        <v>41</v>
      </c>
      <c r="B99" s="12"/>
      <c r="C99" s="12"/>
      <c r="D99" s="17"/>
      <c r="E99" s="43">
        <f t="shared" ref="E99:N99" si="48">E97+E98</f>
        <v>60000</v>
      </c>
      <c r="F99" s="43">
        <f t="shared" si="48"/>
        <v>60000</v>
      </c>
      <c r="G99" s="43">
        <f t="shared" si="48"/>
        <v>60000</v>
      </c>
      <c r="H99" s="43">
        <f t="shared" si="48"/>
        <v>60000</v>
      </c>
      <c r="I99" s="43">
        <f t="shared" si="48"/>
        <v>60000</v>
      </c>
      <c r="J99" s="43">
        <f t="shared" si="48"/>
        <v>60000</v>
      </c>
      <c r="K99" s="43">
        <f t="shared" si="48"/>
        <v>60000</v>
      </c>
      <c r="L99" s="43">
        <f t="shared" si="48"/>
        <v>60000</v>
      </c>
      <c r="M99" s="43">
        <f t="shared" si="48"/>
        <v>60000</v>
      </c>
      <c r="N99" s="43">
        <f t="shared" si="48"/>
        <v>60000</v>
      </c>
    </row>
    <row r="100" spans="1:14" ht="15" x14ac:dyDescent="0.2">
      <c r="A100" s="12"/>
      <c r="B100" s="12"/>
      <c r="C100" s="12"/>
      <c r="D100" s="17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 x14ac:dyDescent="0.2">
      <c r="A101" s="12" t="s">
        <v>42</v>
      </c>
      <c r="B101" s="12"/>
      <c r="C101" s="12"/>
      <c r="D101" s="17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 x14ac:dyDescent="0.2">
      <c r="A102" s="28"/>
      <c r="B102" s="12" t="s">
        <v>87</v>
      </c>
      <c r="C102" s="12"/>
      <c r="D102" s="17"/>
      <c r="E102" s="42">
        <f t="shared" ref="E102:N102" si="49">E34</f>
        <v>5000</v>
      </c>
      <c r="F102" s="42">
        <f t="shared" si="49"/>
        <v>5000</v>
      </c>
      <c r="G102" s="42">
        <f t="shared" si="49"/>
        <v>5000</v>
      </c>
      <c r="H102" s="42">
        <f t="shared" si="49"/>
        <v>5000</v>
      </c>
      <c r="I102" s="42">
        <f t="shared" si="49"/>
        <v>5000</v>
      </c>
      <c r="J102" s="42">
        <f t="shared" si="49"/>
        <v>5000</v>
      </c>
      <c r="K102" s="42">
        <f t="shared" si="49"/>
        <v>5000</v>
      </c>
      <c r="L102" s="42">
        <f t="shared" si="49"/>
        <v>5000</v>
      </c>
      <c r="M102" s="42">
        <f t="shared" si="49"/>
        <v>5000</v>
      </c>
      <c r="N102" s="42">
        <f t="shared" si="49"/>
        <v>5000</v>
      </c>
    </row>
    <row r="103" spans="1:14" ht="15" x14ac:dyDescent="0.2">
      <c r="A103" s="28"/>
      <c r="B103" s="12" t="s">
        <v>88</v>
      </c>
      <c r="C103" s="12"/>
      <c r="D103" s="17"/>
      <c r="E103" s="42">
        <f t="shared" ref="E103:N103" si="50">E35</f>
        <v>5000</v>
      </c>
      <c r="F103" s="42">
        <f t="shared" si="50"/>
        <v>5000</v>
      </c>
      <c r="G103" s="42">
        <f t="shared" si="50"/>
        <v>5000</v>
      </c>
      <c r="H103" s="42">
        <f t="shared" si="50"/>
        <v>5000</v>
      </c>
      <c r="I103" s="42">
        <f t="shared" si="50"/>
        <v>5000</v>
      </c>
      <c r="J103" s="42">
        <f t="shared" si="50"/>
        <v>5000</v>
      </c>
      <c r="K103" s="42">
        <f t="shared" si="50"/>
        <v>5000</v>
      </c>
      <c r="L103" s="42">
        <f t="shared" si="50"/>
        <v>5000</v>
      </c>
      <c r="M103" s="42">
        <f t="shared" si="50"/>
        <v>5000</v>
      </c>
      <c r="N103" s="42">
        <f t="shared" si="50"/>
        <v>5000</v>
      </c>
    </row>
    <row r="104" spans="1:14" ht="15" x14ac:dyDescent="0.2">
      <c r="A104" s="28"/>
      <c r="B104" s="12" t="s">
        <v>89</v>
      </c>
      <c r="C104" s="12"/>
      <c r="D104" s="17"/>
      <c r="E104" s="42">
        <f t="shared" ref="E104:N104" si="51">E36</f>
        <v>5000</v>
      </c>
      <c r="F104" s="42">
        <f t="shared" si="51"/>
        <v>5000</v>
      </c>
      <c r="G104" s="42">
        <f t="shared" si="51"/>
        <v>5000</v>
      </c>
      <c r="H104" s="42">
        <f t="shared" si="51"/>
        <v>5000</v>
      </c>
      <c r="I104" s="42">
        <f t="shared" si="51"/>
        <v>5000</v>
      </c>
      <c r="J104" s="42">
        <f t="shared" si="51"/>
        <v>5000</v>
      </c>
      <c r="K104" s="42">
        <f t="shared" si="51"/>
        <v>5000</v>
      </c>
      <c r="L104" s="42">
        <f t="shared" si="51"/>
        <v>5000</v>
      </c>
      <c r="M104" s="42">
        <f t="shared" si="51"/>
        <v>5000</v>
      </c>
      <c r="N104" s="42">
        <f t="shared" si="51"/>
        <v>5000</v>
      </c>
    </row>
    <row r="105" spans="1:14" ht="15" x14ac:dyDescent="0.2">
      <c r="A105" s="12" t="s">
        <v>43</v>
      </c>
      <c r="B105" s="12"/>
      <c r="C105" s="12"/>
      <c r="D105" s="17"/>
      <c r="E105" s="43">
        <f t="shared" ref="E105:N105" si="52">SUM(E102:E104)</f>
        <v>15000</v>
      </c>
      <c r="F105" s="43">
        <f t="shared" si="52"/>
        <v>15000</v>
      </c>
      <c r="G105" s="43">
        <f t="shared" si="52"/>
        <v>15000</v>
      </c>
      <c r="H105" s="43">
        <f t="shared" si="52"/>
        <v>15000</v>
      </c>
      <c r="I105" s="43">
        <f t="shared" si="52"/>
        <v>15000</v>
      </c>
      <c r="J105" s="43">
        <f t="shared" si="52"/>
        <v>15000</v>
      </c>
      <c r="K105" s="43">
        <f t="shared" si="52"/>
        <v>15000</v>
      </c>
      <c r="L105" s="43">
        <f t="shared" si="52"/>
        <v>15000</v>
      </c>
      <c r="M105" s="43">
        <f t="shared" si="52"/>
        <v>15000</v>
      </c>
      <c r="N105" s="43">
        <f t="shared" si="52"/>
        <v>15000</v>
      </c>
    </row>
    <row r="106" spans="1:14" ht="15" x14ac:dyDescent="0.2">
      <c r="A106" s="12" t="s">
        <v>44</v>
      </c>
      <c r="B106" s="12"/>
      <c r="C106" s="12"/>
      <c r="D106" s="17"/>
      <c r="E106" s="42">
        <f t="shared" ref="E106:N106" si="53">E99-E105</f>
        <v>45000</v>
      </c>
      <c r="F106" s="42">
        <f t="shared" si="53"/>
        <v>45000</v>
      </c>
      <c r="G106" s="42">
        <f t="shared" si="53"/>
        <v>45000</v>
      </c>
      <c r="H106" s="42">
        <f t="shared" si="53"/>
        <v>45000</v>
      </c>
      <c r="I106" s="42">
        <f t="shared" si="53"/>
        <v>45000</v>
      </c>
      <c r="J106" s="42">
        <f t="shared" si="53"/>
        <v>45000</v>
      </c>
      <c r="K106" s="42">
        <f t="shared" si="53"/>
        <v>45000</v>
      </c>
      <c r="L106" s="42">
        <f t="shared" si="53"/>
        <v>45000</v>
      </c>
      <c r="M106" s="42">
        <f t="shared" si="53"/>
        <v>45000</v>
      </c>
      <c r="N106" s="42">
        <f t="shared" si="53"/>
        <v>45000</v>
      </c>
    </row>
    <row r="107" spans="1:14" ht="15" x14ac:dyDescent="0.2">
      <c r="A107" s="15"/>
      <c r="B107" s="12"/>
      <c r="C107" s="12"/>
      <c r="D107" s="17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 x14ac:dyDescent="0.2">
      <c r="A108" s="15" t="s">
        <v>45</v>
      </c>
      <c r="B108" s="12"/>
      <c r="C108" s="12"/>
      <c r="D108" s="17"/>
      <c r="E108" s="42">
        <f t="shared" ref="E108:N108" si="54">D44*E6</f>
        <v>1500</v>
      </c>
      <c r="F108" s="42">
        <f t="shared" si="54"/>
        <v>1568.5</v>
      </c>
      <c r="G108" s="42">
        <f t="shared" si="54"/>
        <v>1829.0894999999998</v>
      </c>
      <c r="H108" s="42">
        <f t="shared" si="54"/>
        <v>3107.1384964999997</v>
      </c>
      <c r="I108" s="42">
        <f t="shared" si="54"/>
        <v>3470.8167757655001</v>
      </c>
      <c r="J108" s="42">
        <f t="shared" si="54"/>
        <v>3358.8614997417885</v>
      </c>
      <c r="K108" s="42">
        <f t="shared" si="54"/>
        <v>3739.4052202244889</v>
      </c>
      <c r="L108" s="42">
        <f t="shared" si="54"/>
        <v>5145.4453699795295</v>
      </c>
      <c r="M108" s="42">
        <f t="shared" si="54"/>
        <v>5645.6902097681577</v>
      </c>
      <c r="N108" s="42">
        <f t="shared" si="54"/>
        <v>7179.4514538226249</v>
      </c>
    </row>
    <row r="109" spans="1:14" ht="15" x14ac:dyDescent="0.2">
      <c r="A109" s="15" t="s">
        <v>31</v>
      </c>
      <c r="B109" s="12"/>
      <c r="C109" s="12"/>
      <c r="D109" s="17"/>
      <c r="E109" s="42">
        <f t="shared" ref="E109:N109" si="55">E37</f>
        <v>3500</v>
      </c>
      <c r="F109" s="42">
        <f t="shared" si="55"/>
        <v>3500</v>
      </c>
      <c r="G109" s="42">
        <f t="shared" si="55"/>
        <v>3500</v>
      </c>
      <c r="H109" s="42">
        <f t="shared" si="55"/>
        <v>3500</v>
      </c>
      <c r="I109" s="42">
        <f t="shared" si="55"/>
        <v>3500</v>
      </c>
      <c r="J109" s="42">
        <f t="shared" si="55"/>
        <v>3500</v>
      </c>
      <c r="K109" s="42">
        <f t="shared" si="55"/>
        <v>3500</v>
      </c>
      <c r="L109" s="42">
        <f t="shared" si="55"/>
        <v>3500</v>
      </c>
      <c r="M109" s="42">
        <f t="shared" si="55"/>
        <v>3500</v>
      </c>
      <c r="N109" s="42">
        <f t="shared" si="55"/>
        <v>3500</v>
      </c>
    </row>
    <row r="110" spans="1:14" ht="15" x14ac:dyDescent="0.2">
      <c r="A110" s="15" t="s">
        <v>46</v>
      </c>
      <c r="B110" s="12"/>
      <c r="C110" s="12"/>
      <c r="D110" s="17"/>
      <c r="E110" s="44">
        <f t="shared" ref="E110:N110" si="56">E106+E108-E109</f>
        <v>43000</v>
      </c>
      <c r="F110" s="44">
        <f t="shared" si="56"/>
        <v>43068.5</v>
      </c>
      <c r="G110" s="44">
        <f t="shared" si="56"/>
        <v>43329.089500000002</v>
      </c>
      <c r="H110" s="44">
        <f t="shared" si="56"/>
        <v>44607.138496500003</v>
      </c>
      <c r="I110" s="44">
        <f t="shared" si="56"/>
        <v>44970.816775765503</v>
      </c>
      <c r="J110" s="44">
        <f t="shared" si="56"/>
        <v>44858.86149974179</v>
      </c>
      <c r="K110" s="44">
        <f t="shared" si="56"/>
        <v>45239.405220224486</v>
      </c>
      <c r="L110" s="44">
        <f t="shared" si="56"/>
        <v>46645.445369979527</v>
      </c>
      <c r="M110" s="44">
        <f t="shared" si="56"/>
        <v>47145.69020976816</v>
      </c>
      <c r="N110" s="44">
        <f t="shared" si="56"/>
        <v>48679.451453822621</v>
      </c>
    </row>
    <row r="111" spans="1:14" ht="15" x14ac:dyDescent="0.2">
      <c r="A111" s="15"/>
      <c r="B111" s="12"/>
      <c r="C111" s="12"/>
      <c r="D111" s="17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 x14ac:dyDescent="0.2">
      <c r="A112" s="15" t="s">
        <v>47</v>
      </c>
      <c r="B112" s="12"/>
      <c r="C112" s="12"/>
      <c r="D112" s="17"/>
      <c r="E112" s="42">
        <f t="shared" ref="E112:N112" si="57">E38*E110</f>
        <v>14190</v>
      </c>
      <c r="F112" s="42">
        <f t="shared" si="57"/>
        <v>14212.605000000001</v>
      </c>
      <c r="G112" s="42">
        <f t="shared" si="57"/>
        <v>14298.599535000001</v>
      </c>
      <c r="H112" s="42">
        <f t="shared" si="57"/>
        <v>14720.355703845002</v>
      </c>
      <c r="I112" s="42">
        <f t="shared" si="57"/>
        <v>14840.369536002616</v>
      </c>
      <c r="J112" s="42">
        <f t="shared" si="57"/>
        <v>14803.424294914792</v>
      </c>
      <c r="K112" s="42">
        <f t="shared" si="57"/>
        <v>14929.003722674081</v>
      </c>
      <c r="L112" s="42">
        <f t="shared" si="57"/>
        <v>15392.996972093244</v>
      </c>
      <c r="M112" s="42">
        <f t="shared" si="57"/>
        <v>15558.077769223493</v>
      </c>
      <c r="N112" s="42">
        <f t="shared" si="57"/>
        <v>16064.218979761466</v>
      </c>
    </row>
    <row r="113" spans="1:14" ht="15.75" thickBot="1" x14ac:dyDescent="0.25">
      <c r="A113" s="15" t="s">
        <v>48</v>
      </c>
      <c r="B113" s="12"/>
      <c r="C113" s="12"/>
      <c r="D113" s="16"/>
      <c r="E113" s="38">
        <f t="shared" ref="E113:N113" si="58">E110-E112</f>
        <v>28810</v>
      </c>
      <c r="F113" s="45">
        <f t="shared" si="58"/>
        <v>28855.894999999997</v>
      </c>
      <c r="G113" s="45">
        <f t="shared" si="58"/>
        <v>29030.489965000001</v>
      </c>
      <c r="H113" s="45">
        <f t="shared" si="58"/>
        <v>29886.782792655002</v>
      </c>
      <c r="I113" s="45">
        <f t="shared" si="58"/>
        <v>30130.447239762885</v>
      </c>
      <c r="J113" s="45">
        <f t="shared" si="58"/>
        <v>30055.437204826998</v>
      </c>
      <c r="K113" s="45">
        <f t="shared" si="58"/>
        <v>30310.401497550403</v>
      </c>
      <c r="L113" s="45">
        <f t="shared" si="58"/>
        <v>31252.448397886285</v>
      </c>
      <c r="M113" s="45">
        <f t="shared" si="58"/>
        <v>31587.612440544668</v>
      </c>
      <c r="N113" s="45">
        <f t="shared" si="58"/>
        <v>32615.232474061155</v>
      </c>
    </row>
    <row r="114" spans="1:14" ht="15.75" thickTop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ht="15.75" x14ac:dyDescent="0.25">
      <c r="A115" s="22" t="s">
        <v>49</v>
      </c>
      <c r="B115" s="22"/>
      <c r="C115" s="22"/>
      <c r="D115" s="12"/>
      <c r="E115" s="2">
        <v>1</v>
      </c>
      <c r="F115" s="2">
        <f t="shared" ref="F115" si="59">E115+1</f>
        <v>2</v>
      </c>
      <c r="G115" s="2">
        <f t="shared" ref="G115" si="60">F115+1</f>
        <v>3</v>
      </c>
      <c r="H115" s="2">
        <f t="shared" ref="H115" si="61">G115+1</f>
        <v>4</v>
      </c>
      <c r="I115" s="2">
        <f t="shared" ref="I115" si="62">H115+1</f>
        <v>5</v>
      </c>
      <c r="J115" s="2">
        <f t="shared" ref="J115" si="63">I115+1</f>
        <v>6</v>
      </c>
      <c r="K115" s="2">
        <f t="shared" ref="K115" si="64">J115+1</f>
        <v>7</v>
      </c>
      <c r="L115" s="2">
        <f t="shared" ref="L115" si="65">K115+1</f>
        <v>8</v>
      </c>
      <c r="M115" s="2">
        <f t="shared" ref="M115" si="66">L115+1</f>
        <v>9</v>
      </c>
      <c r="N115" s="2">
        <f t="shared" ref="N115" si="67">M115+1</f>
        <v>10</v>
      </c>
    </row>
    <row r="116" spans="1:14" ht="15" x14ac:dyDescent="0.2">
      <c r="A116" s="15" t="s">
        <v>26</v>
      </c>
      <c r="B116" s="12"/>
      <c r="C116" s="12"/>
      <c r="D116" s="16"/>
      <c r="E116" s="46">
        <f t="shared" ref="E116:N116" si="68">-E117+E124-E127+E128+E131+E132</f>
        <v>1</v>
      </c>
      <c r="F116" s="46">
        <f t="shared" si="68"/>
        <v>1</v>
      </c>
      <c r="G116" s="46">
        <f t="shared" si="68"/>
        <v>1</v>
      </c>
      <c r="H116" s="46">
        <f t="shared" si="68"/>
        <v>1</v>
      </c>
      <c r="I116" s="46">
        <f t="shared" si="68"/>
        <v>1</v>
      </c>
      <c r="J116" s="46">
        <f t="shared" si="68"/>
        <v>1</v>
      </c>
      <c r="K116" s="46">
        <f t="shared" si="68"/>
        <v>1</v>
      </c>
      <c r="L116" s="46">
        <f t="shared" si="68"/>
        <v>1</v>
      </c>
      <c r="M116" s="46">
        <f t="shared" si="68"/>
        <v>1</v>
      </c>
      <c r="N116" s="46">
        <f t="shared" si="68"/>
        <v>1</v>
      </c>
    </row>
    <row r="117" spans="1:14" ht="15" x14ac:dyDescent="0.2">
      <c r="A117" s="15" t="s">
        <v>40</v>
      </c>
      <c r="B117" s="12"/>
      <c r="C117" s="12"/>
      <c r="D117" s="17"/>
      <c r="E117" s="46">
        <f t="shared" ref="E117:N117" si="69">E98/E$97</f>
        <v>-0.5</v>
      </c>
      <c r="F117" s="46">
        <f t="shared" si="69"/>
        <v>-0.5</v>
      </c>
      <c r="G117" s="46">
        <f t="shared" si="69"/>
        <v>-0.5</v>
      </c>
      <c r="H117" s="46">
        <f t="shared" si="69"/>
        <v>-0.5</v>
      </c>
      <c r="I117" s="46">
        <f t="shared" si="69"/>
        <v>-0.5</v>
      </c>
      <c r="J117" s="46">
        <f t="shared" si="69"/>
        <v>-0.5</v>
      </c>
      <c r="K117" s="46">
        <f t="shared" si="69"/>
        <v>-0.5</v>
      </c>
      <c r="L117" s="46">
        <f t="shared" si="69"/>
        <v>-0.5</v>
      </c>
      <c r="M117" s="46">
        <f t="shared" si="69"/>
        <v>-0.5</v>
      </c>
      <c r="N117" s="46">
        <f t="shared" si="69"/>
        <v>-0.5</v>
      </c>
    </row>
    <row r="118" spans="1:14" ht="15" x14ac:dyDescent="0.2">
      <c r="A118" s="15" t="s">
        <v>41</v>
      </c>
      <c r="B118" s="12"/>
      <c r="C118" s="12"/>
      <c r="D118" s="17"/>
      <c r="E118" s="47">
        <f t="shared" ref="E118:N118" si="70">E99/E$97</f>
        <v>0.5</v>
      </c>
      <c r="F118" s="47">
        <f t="shared" si="70"/>
        <v>0.5</v>
      </c>
      <c r="G118" s="47">
        <f t="shared" si="70"/>
        <v>0.5</v>
      </c>
      <c r="H118" s="47">
        <f t="shared" si="70"/>
        <v>0.5</v>
      </c>
      <c r="I118" s="47">
        <f t="shared" si="70"/>
        <v>0.5</v>
      </c>
      <c r="J118" s="47">
        <f t="shared" si="70"/>
        <v>0.5</v>
      </c>
      <c r="K118" s="47">
        <f t="shared" si="70"/>
        <v>0.5</v>
      </c>
      <c r="L118" s="47">
        <f t="shared" si="70"/>
        <v>0.5</v>
      </c>
      <c r="M118" s="47">
        <f t="shared" si="70"/>
        <v>0.5</v>
      </c>
      <c r="N118" s="47">
        <f t="shared" si="70"/>
        <v>0.5</v>
      </c>
    </row>
    <row r="119" spans="1:14" ht="15" x14ac:dyDescent="0.2">
      <c r="A119" s="12"/>
      <c r="B119" s="12"/>
      <c r="C119" s="12"/>
      <c r="D119" s="17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" x14ac:dyDescent="0.2">
      <c r="A120" s="12" t="s">
        <v>42</v>
      </c>
      <c r="B120" s="12"/>
      <c r="C120" s="12"/>
      <c r="D120" s="17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" x14ac:dyDescent="0.2">
      <c r="A121" s="28"/>
      <c r="B121" s="12" t="s">
        <v>87</v>
      </c>
      <c r="C121" s="12"/>
      <c r="D121" s="17"/>
      <c r="E121" s="46">
        <f t="shared" ref="E121:N121" si="71">E102/E$97</f>
        <v>4.1666666666666664E-2</v>
      </c>
      <c r="F121" s="46">
        <f t="shared" si="71"/>
        <v>4.1666666666666664E-2</v>
      </c>
      <c r="G121" s="46">
        <f t="shared" si="71"/>
        <v>4.1666666666666664E-2</v>
      </c>
      <c r="H121" s="46">
        <f t="shared" si="71"/>
        <v>4.1666666666666664E-2</v>
      </c>
      <c r="I121" s="46">
        <f t="shared" si="71"/>
        <v>4.1666666666666664E-2</v>
      </c>
      <c r="J121" s="46">
        <f t="shared" si="71"/>
        <v>4.1666666666666664E-2</v>
      </c>
      <c r="K121" s="46">
        <f t="shared" si="71"/>
        <v>4.1666666666666664E-2</v>
      </c>
      <c r="L121" s="46">
        <f t="shared" si="71"/>
        <v>4.1666666666666664E-2</v>
      </c>
      <c r="M121" s="46">
        <f t="shared" si="71"/>
        <v>4.1666666666666664E-2</v>
      </c>
      <c r="N121" s="46">
        <f t="shared" si="71"/>
        <v>4.1666666666666664E-2</v>
      </c>
    </row>
    <row r="122" spans="1:14" ht="15" x14ac:dyDescent="0.2">
      <c r="A122" s="28"/>
      <c r="B122" s="12" t="s">
        <v>88</v>
      </c>
      <c r="C122" s="12"/>
      <c r="D122" s="17"/>
      <c r="E122" s="46">
        <f t="shared" ref="E122:N122" si="72">E103/E$97</f>
        <v>4.1666666666666664E-2</v>
      </c>
      <c r="F122" s="46">
        <f t="shared" si="72"/>
        <v>4.1666666666666664E-2</v>
      </c>
      <c r="G122" s="46">
        <f t="shared" si="72"/>
        <v>4.1666666666666664E-2</v>
      </c>
      <c r="H122" s="46">
        <f t="shared" si="72"/>
        <v>4.1666666666666664E-2</v>
      </c>
      <c r="I122" s="46">
        <f t="shared" si="72"/>
        <v>4.1666666666666664E-2</v>
      </c>
      <c r="J122" s="46">
        <f t="shared" si="72"/>
        <v>4.1666666666666664E-2</v>
      </c>
      <c r="K122" s="46">
        <f t="shared" si="72"/>
        <v>4.1666666666666664E-2</v>
      </c>
      <c r="L122" s="46">
        <f t="shared" si="72"/>
        <v>4.1666666666666664E-2</v>
      </c>
      <c r="M122" s="46">
        <f t="shared" si="72"/>
        <v>4.1666666666666664E-2</v>
      </c>
      <c r="N122" s="46">
        <f t="shared" si="72"/>
        <v>4.1666666666666664E-2</v>
      </c>
    </row>
    <row r="123" spans="1:14" ht="15" x14ac:dyDescent="0.2">
      <c r="A123" s="28"/>
      <c r="B123" s="12" t="s">
        <v>89</v>
      </c>
      <c r="C123" s="12"/>
      <c r="D123" s="17"/>
      <c r="E123" s="46">
        <f t="shared" ref="E123:N123" si="73">E104/E$97</f>
        <v>4.1666666666666664E-2</v>
      </c>
      <c r="F123" s="46">
        <f t="shared" si="73"/>
        <v>4.1666666666666664E-2</v>
      </c>
      <c r="G123" s="46">
        <f t="shared" si="73"/>
        <v>4.1666666666666664E-2</v>
      </c>
      <c r="H123" s="46">
        <f t="shared" si="73"/>
        <v>4.1666666666666664E-2</v>
      </c>
      <c r="I123" s="46">
        <f t="shared" si="73"/>
        <v>4.1666666666666664E-2</v>
      </c>
      <c r="J123" s="46">
        <f t="shared" si="73"/>
        <v>4.1666666666666664E-2</v>
      </c>
      <c r="K123" s="46">
        <f t="shared" si="73"/>
        <v>4.1666666666666664E-2</v>
      </c>
      <c r="L123" s="46">
        <f t="shared" si="73"/>
        <v>4.1666666666666664E-2</v>
      </c>
      <c r="M123" s="46">
        <f t="shared" si="73"/>
        <v>4.1666666666666664E-2</v>
      </c>
      <c r="N123" s="46">
        <f t="shared" si="73"/>
        <v>4.1666666666666664E-2</v>
      </c>
    </row>
    <row r="124" spans="1:14" ht="15" x14ac:dyDescent="0.2">
      <c r="A124" s="12" t="s">
        <v>43</v>
      </c>
      <c r="B124" s="12"/>
      <c r="C124" s="12"/>
      <c r="D124" s="17"/>
      <c r="E124" s="47">
        <f t="shared" ref="E124:N124" si="74">E105/E$97</f>
        <v>0.125</v>
      </c>
      <c r="F124" s="47">
        <f t="shared" si="74"/>
        <v>0.125</v>
      </c>
      <c r="G124" s="47">
        <f t="shared" si="74"/>
        <v>0.125</v>
      </c>
      <c r="H124" s="47">
        <f t="shared" si="74"/>
        <v>0.125</v>
      </c>
      <c r="I124" s="47">
        <f t="shared" si="74"/>
        <v>0.125</v>
      </c>
      <c r="J124" s="47">
        <f t="shared" si="74"/>
        <v>0.125</v>
      </c>
      <c r="K124" s="47">
        <f t="shared" si="74"/>
        <v>0.125</v>
      </c>
      <c r="L124" s="47">
        <f t="shared" si="74"/>
        <v>0.125</v>
      </c>
      <c r="M124" s="47">
        <f t="shared" si="74"/>
        <v>0.125</v>
      </c>
      <c r="N124" s="47">
        <f t="shared" si="74"/>
        <v>0.125</v>
      </c>
    </row>
    <row r="125" spans="1:14" ht="15" x14ac:dyDescent="0.2">
      <c r="A125" s="12" t="s">
        <v>44</v>
      </c>
      <c r="B125" s="12"/>
      <c r="C125" s="12"/>
      <c r="D125" s="17"/>
      <c r="E125" s="46">
        <f t="shared" ref="E125:N125" si="75">E106/E$97</f>
        <v>0.375</v>
      </c>
      <c r="F125" s="46">
        <f t="shared" si="75"/>
        <v>0.375</v>
      </c>
      <c r="G125" s="46">
        <f t="shared" si="75"/>
        <v>0.375</v>
      </c>
      <c r="H125" s="46">
        <f t="shared" si="75"/>
        <v>0.375</v>
      </c>
      <c r="I125" s="46">
        <f t="shared" si="75"/>
        <v>0.375</v>
      </c>
      <c r="J125" s="46">
        <f t="shared" si="75"/>
        <v>0.375</v>
      </c>
      <c r="K125" s="46">
        <f t="shared" si="75"/>
        <v>0.375</v>
      </c>
      <c r="L125" s="46">
        <f t="shared" si="75"/>
        <v>0.375</v>
      </c>
      <c r="M125" s="46">
        <f t="shared" si="75"/>
        <v>0.375</v>
      </c>
      <c r="N125" s="46">
        <f t="shared" si="75"/>
        <v>0.375</v>
      </c>
    </row>
    <row r="126" spans="1:14" ht="15" x14ac:dyDescent="0.2">
      <c r="A126" s="15"/>
      <c r="B126" s="12"/>
      <c r="C126" s="12"/>
      <c r="D126" s="17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" x14ac:dyDescent="0.2">
      <c r="A127" s="15" t="s">
        <v>45</v>
      </c>
      <c r="B127" s="12"/>
      <c r="C127" s="12"/>
      <c r="D127" s="17"/>
      <c r="E127" s="46">
        <f t="shared" ref="E127:N127" si="76">E108/E$97</f>
        <v>1.2500000000000001E-2</v>
      </c>
      <c r="F127" s="46">
        <f t="shared" si="76"/>
        <v>1.3070833333333334E-2</v>
      </c>
      <c r="G127" s="46">
        <f t="shared" si="76"/>
        <v>1.5242412499999998E-2</v>
      </c>
      <c r="H127" s="46">
        <f t="shared" si="76"/>
        <v>2.5892820804166664E-2</v>
      </c>
      <c r="I127" s="46">
        <f t="shared" si="76"/>
        <v>2.8923473131379166E-2</v>
      </c>
      <c r="J127" s="46">
        <f t="shared" si="76"/>
        <v>2.7990512497848237E-2</v>
      </c>
      <c r="K127" s="46">
        <f t="shared" si="76"/>
        <v>3.1161710168537408E-2</v>
      </c>
      <c r="L127" s="46">
        <f t="shared" si="76"/>
        <v>4.2878711416496081E-2</v>
      </c>
      <c r="M127" s="46">
        <f t="shared" si="76"/>
        <v>4.704741841473465E-2</v>
      </c>
      <c r="N127" s="46">
        <f t="shared" si="76"/>
        <v>5.982876211518854E-2</v>
      </c>
    </row>
    <row r="128" spans="1:14" ht="15" x14ac:dyDescent="0.2">
      <c r="A128" s="15" t="s">
        <v>31</v>
      </c>
      <c r="B128" s="12"/>
      <c r="C128" s="12"/>
      <c r="D128" s="17"/>
      <c r="E128" s="46">
        <f t="shared" ref="E128:N128" si="77">E109/E$97</f>
        <v>2.9166666666666667E-2</v>
      </c>
      <c r="F128" s="46">
        <f t="shared" si="77"/>
        <v>2.9166666666666667E-2</v>
      </c>
      <c r="G128" s="46">
        <f t="shared" si="77"/>
        <v>2.9166666666666667E-2</v>
      </c>
      <c r="H128" s="46">
        <f t="shared" si="77"/>
        <v>2.9166666666666667E-2</v>
      </c>
      <c r="I128" s="46">
        <f t="shared" si="77"/>
        <v>2.9166666666666667E-2</v>
      </c>
      <c r="J128" s="46">
        <f t="shared" si="77"/>
        <v>2.9166666666666667E-2</v>
      </c>
      <c r="K128" s="46">
        <f t="shared" si="77"/>
        <v>2.9166666666666667E-2</v>
      </c>
      <c r="L128" s="46">
        <f t="shared" si="77"/>
        <v>2.9166666666666667E-2</v>
      </c>
      <c r="M128" s="46">
        <f t="shared" si="77"/>
        <v>2.9166666666666667E-2</v>
      </c>
      <c r="N128" s="46">
        <f t="shared" si="77"/>
        <v>2.9166666666666667E-2</v>
      </c>
    </row>
    <row r="129" spans="1:14" ht="15" x14ac:dyDescent="0.2">
      <c r="A129" s="15" t="s">
        <v>50</v>
      </c>
      <c r="B129" s="12"/>
      <c r="C129" s="12"/>
      <c r="D129" s="17"/>
      <c r="E129" s="48">
        <f t="shared" ref="E129:N129" si="78">E110/E$97</f>
        <v>0.35833333333333334</v>
      </c>
      <c r="F129" s="48">
        <f t="shared" si="78"/>
        <v>0.35890416666666669</v>
      </c>
      <c r="G129" s="48">
        <f t="shared" si="78"/>
        <v>0.36107574583333335</v>
      </c>
      <c r="H129" s="48">
        <f t="shared" si="78"/>
        <v>0.37172615413750004</v>
      </c>
      <c r="I129" s="48">
        <f t="shared" si="78"/>
        <v>0.37475680646471254</v>
      </c>
      <c r="J129" s="48">
        <f t="shared" si="78"/>
        <v>0.37382384583118156</v>
      </c>
      <c r="K129" s="48">
        <f t="shared" si="78"/>
        <v>0.37699504350187074</v>
      </c>
      <c r="L129" s="48">
        <f t="shared" si="78"/>
        <v>0.3887120447498294</v>
      </c>
      <c r="M129" s="48">
        <f t="shared" si="78"/>
        <v>0.39288075174806797</v>
      </c>
      <c r="N129" s="48">
        <f t="shared" si="78"/>
        <v>0.40566209544852183</v>
      </c>
    </row>
    <row r="130" spans="1:14" ht="15" x14ac:dyDescent="0.2">
      <c r="A130" s="15"/>
      <c r="B130" s="12"/>
      <c r="C130" s="12"/>
      <c r="D130" s="17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" x14ac:dyDescent="0.2">
      <c r="A131" s="15" t="s">
        <v>47</v>
      </c>
      <c r="B131" s="12"/>
      <c r="C131" s="12"/>
      <c r="D131" s="17"/>
      <c r="E131" s="46">
        <f t="shared" ref="E131:N131" si="79">E112/E$97</f>
        <v>0.11824999999999999</v>
      </c>
      <c r="F131" s="46">
        <f t="shared" si="79"/>
        <v>0.11843837500000001</v>
      </c>
      <c r="G131" s="46">
        <f t="shared" si="79"/>
        <v>0.11915499612500001</v>
      </c>
      <c r="H131" s="46">
        <f t="shared" si="79"/>
        <v>0.12266963086537501</v>
      </c>
      <c r="I131" s="46">
        <f t="shared" si="79"/>
        <v>0.12366974613335513</v>
      </c>
      <c r="J131" s="46">
        <f t="shared" si="79"/>
        <v>0.12336186912428994</v>
      </c>
      <c r="K131" s="46">
        <f t="shared" si="79"/>
        <v>0.12440836435561733</v>
      </c>
      <c r="L131" s="46">
        <f t="shared" si="79"/>
        <v>0.12827497476744371</v>
      </c>
      <c r="M131" s="46">
        <f t="shared" si="79"/>
        <v>0.12965064807686244</v>
      </c>
      <c r="N131" s="46">
        <f t="shared" si="79"/>
        <v>0.13386849149801222</v>
      </c>
    </row>
    <row r="132" spans="1:14" ht="15.75" thickBot="1" x14ac:dyDescent="0.25">
      <c r="A132" s="15" t="s">
        <v>48</v>
      </c>
      <c r="B132" s="12"/>
      <c r="C132" s="12"/>
      <c r="D132" s="16"/>
      <c r="E132" s="41">
        <f t="shared" ref="E132:N132" si="80">E113/E$97</f>
        <v>0.24008333333333334</v>
      </c>
      <c r="F132" s="49">
        <f t="shared" si="80"/>
        <v>0.24046579166666665</v>
      </c>
      <c r="G132" s="49">
        <f t="shared" si="80"/>
        <v>0.24192074970833333</v>
      </c>
      <c r="H132" s="49">
        <f t="shared" si="80"/>
        <v>0.24905652327212502</v>
      </c>
      <c r="I132" s="49">
        <f t="shared" si="80"/>
        <v>0.25108706033135736</v>
      </c>
      <c r="J132" s="49">
        <f t="shared" si="80"/>
        <v>0.25046197670689163</v>
      </c>
      <c r="K132" s="49">
        <f t="shared" si="80"/>
        <v>0.25258667914625338</v>
      </c>
      <c r="L132" s="49">
        <f t="shared" si="80"/>
        <v>0.26043706998238569</v>
      </c>
      <c r="M132" s="49">
        <f t="shared" si="80"/>
        <v>0.26323010367120558</v>
      </c>
      <c r="N132" s="49">
        <f t="shared" si="80"/>
        <v>0.27179360395050961</v>
      </c>
    </row>
    <row r="133" spans="1:14" ht="15.75" thickTop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ht="1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ht="15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ht="15.75" x14ac:dyDescent="0.25">
      <c r="A136" s="22" t="s">
        <v>51</v>
      </c>
      <c r="B136" s="22"/>
      <c r="C136" s="22"/>
      <c r="D136" s="12"/>
      <c r="E136" s="2">
        <v>1</v>
      </c>
      <c r="F136" s="2">
        <f t="shared" ref="F136:N136" si="81">E136+1</f>
        <v>2</v>
      </c>
      <c r="G136" s="2">
        <f t="shared" si="81"/>
        <v>3</v>
      </c>
      <c r="H136" s="2">
        <f t="shared" si="81"/>
        <v>4</v>
      </c>
      <c r="I136" s="2">
        <f t="shared" si="81"/>
        <v>5</v>
      </c>
      <c r="J136" s="2">
        <f t="shared" si="81"/>
        <v>6</v>
      </c>
      <c r="K136" s="2">
        <f t="shared" si="81"/>
        <v>7</v>
      </c>
      <c r="L136" s="2">
        <f t="shared" si="81"/>
        <v>8</v>
      </c>
      <c r="M136" s="2">
        <f t="shared" si="81"/>
        <v>9</v>
      </c>
      <c r="N136" s="2">
        <f t="shared" si="81"/>
        <v>10</v>
      </c>
    </row>
    <row r="137" spans="1:14" ht="15" x14ac:dyDescent="0.2">
      <c r="A137" s="15" t="s">
        <v>52</v>
      </c>
      <c r="B137" s="12"/>
      <c r="C137" s="12"/>
      <c r="D137" s="16"/>
      <c r="E137" s="42">
        <f>D5</f>
        <v>15000</v>
      </c>
      <c r="F137" s="42">
        <f t="shared" ref="F137:N137" si="82">E156</f>
        <v>15685</v>
      </c>
      <c r="G137" s="42">
        <f t="shared" si="82"/>
        <v>18290.894999999997</v>
      </c>
      <c r="H137" s="42">
        <f t="shared" si="82"/>
        <v>31071.384964999997</v>
      </c>
      <c r="I137" s="42">
        <f t="shared" si="82"/>
        <v>34708.167757654999</v>
      </c>
      <c r="J137" s="42">
        <f t="shared" si="82"/>
        <v>33588.614997417884</v>
      </c>
      <c r="K137" s="42">
        <f t="shared" si="82"/>
        <v>37394.052202244886</v>
      </c>
      <c r="L137" s="42">
        <f t="shared" si="82"/>
        <v>51454.453699795289</v>
      </c>
      <c r="M137" s="42">
        <f t="shared" si="82"/>
        <v>56456.902097681574</v>
      </c>
      <c r="N137" s="42">
        <f t="shared" si="82"/>
        <v>71794.514538226242</v>
      </c>
    </row>
    <row r="138" spans="1:14" ht="15" x14ac:dyDescent="0.2">
      <c r="A138" s="15"/>
      <c r="B138" s="12"/>
      <c r="C138" s="12"/>
      <c r="D138" s="1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 x14ac:dyDescent="0.2">
      <c r="A139" s="15" t="s">
        <v>53</v>
      </c>
      <c r="B139" s="12"/>
      <c r="C139" s="12"/>
      <c r="D139" s="1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 x14ac:dyDescent="0.2">
      <c r="A140" s="15" t="s">
        <v>54</v>
      </c>
      <c r="B140" s="12"/>
      <c r="C140" s="12"/>
      <c r="D140" s="16"/>
      <c r="E140" s="42">
        <f t="shared" ref="E140:N140" si="83">E113</f>
        <v>28810</v>
      </c>
      <c r="F140" s="42">
        <f t="shared" si="83"/>
        <v>28855.894999999997</v>
      </c>
      <c r="G140" s="42">
        <f t="shared" si="83"/>
        <v>29030.489965000001</v>
      </c>
      <c r="H140" s="42">
        <f t="shared" si="83"/>
        <v>29886.782792655002</v>
      </c>
      <c r="I140" s="42">
        <f t="shared" si="83"/>
        <v>30130.447239762885</v>
      </c>
      <c r="J140" s="42">
        <f t="shared" si="83"/>
        <v>30055.437204826998</v>
      </c>
      <c r="K140" s="42">
        <f t="shared" si="83"/>
        <v>30310.401497550403</v>
      </c>
      <c r="L140" s="42">
        <f t="shared" si="83"/>
        <v>31252.448397886285</v>
      </c>
      <c r="M140" s="42">
        <f t="shared" si="83"/>
        <v>31587.612440544668</v>
      </c>
      <c r="N140" s="42">
        <f t="shared" si="83"/>
        <v>32615.232474061155</v>
      </c>
    </row>
    <row r="141" spans="1:14" ht="15" x14ac:dyDescent="0.2">
      <c r="A141" s="15" t="s">
        <v>55</v>
      </c>
      <c r="B141" s="12"/>
      <c r="C141" s="12"/>
      <c r="D141" s="17"/>
      <c r="E141" s="42">
        <f t="shared" ref="E141:N141" si="84">E16</f>
        <v>3750</v>
      </c>
      <c r="F141" s="42">
        <f t="shared" si="84"/>
        <v>3750</v>
      </c>
      <c r="G141" s="42">
        <f t="shared" si="84"/>
        <v>3750</v>
      </c>
      <c r="H141" s="42">
        <f t="shared" si="84"/>
        <v>3750</v>
      </c>
      <c r="I141" s="42">
        <f t="shared" si="84"/>
        <v>3750</v>
      </c>
      <c r="J141" s="42">
        <f t="shared" si="84"/>
        <v>3750</v>
      </c>
      <c r="K141" s="42">
        <f t="shared" si="84"/>
        <v>3750</v>
      </c>
      <c r="L141" s="42">
        <f t="shared" si="84"/>
        <v>3750</v>
      </c>
      <c r="M141" s="42">
        <f t="shared" si="84"/>
        <v>3750</v>
      </c>
      <c r="N141" s="42">
        <f t="shared" si="84"/>
        <v>-6250</v>
      </c>
    </row>
    <row r="142" spans="1:14" ht="15" x14ac:dyDescent="0.2">
      <c r="A142" s="15" t="s">
        <v>56</v>
      </c>
      <c r="B142" s="12"/>
      <c r="C142" s="12"/>
      <c r="D142" s="17"/>
      <c r="E142" s="42">
        <f t="shared" ref="E142:N142" si="85">E57-D57</f>
        <v>-5000</v>
      </c>
      <c r="F142" s="42">
        <f t="shared" si="85"/>
        <v>0</v>
      </c>
      <c r="G142" s="42">
        <f t="shared" si="85"/>
        <v>0</v>
      </c>
      <c r="H142" s="42">
        <f t="shared" si="85"/>
        <v>0</v>
      </c>
      <c r="I142" s="42">
        <f t="shared" si="85"/>
        <v>0</v>
      </c>
      <c r="J142" s="42">
        <f t="shared" si="85"/>
        <v>0</v>
      </c>
      <c r="K142" s="42">
        <f t="shared" si="85"/>
        <v>0</v>
      </c>
      <c r="L142" s="42">
        <f t="shared" si="85"/>
        <v>0</v>
      </c>
      <c r="M142" s="42">
        <f t="shared" si="85"/>
        <v>0</v>
      </c>
      <c r="N142" s="42">
        <f t="shared" si="85"/>
        <v>0</v>
      </c>
    </row>
    <row r="143" spans="1:14" ht="15" x14ac:dyDescent="0.2">
      <c r="A143" s="15" t="s">
        <v>57</v>
      </c>
      <c r="B143" s="12"/>
      <c r="C143" s="12"/>
      <c r="D143" s="17"/>
      <c r="E143" s="42">
        <f t="shared" ref="E143:N143" si="86">E58-D58</f>
        <v>-6875</v>
      </c>
      <c r="F143" s="42">
        <f t="shared" si="86"/>
        <v>0</v>
      </c>
      <c r="G143" s="42">
        <f t="shared" si="86"/>
        <v>0</v>
      </c>
      <c r="H143" s="42">
        <f t="shared" si="86"/>
        <v>0</v>
      </c>
      <c r="I143" s="42">
        <f t="shared" si="86"/>
        <v>0</v>
      </c>
      <c r="J143" s="42">
        <f t="shared" si="86"/>
        <v>0</v>
      </c>
      <c r="K143" s="42">
        <f t="shared" si="86"/>
        <v>0</v>
      </c>
      <c r="L143" s="42">
        <f t="shared" si="86"/>
        <v>0</v>
      </c>
      <c r="M143" s="42">
        <f t="shared" si="86"/>
        <v>0</v>
      </c>
      <c r="N143" s="42">
        <f t="shared" si="86"/>
        <v>0</v>
      </c>
    </row>
    <row r="144" spans="1:14" ht="15" x14ac:dyDescent="0.2">
      <c r="A144" s="15" t="s">
        <v>58</v>
      </c>
      <c r="B144" s="12"/>
      <c r="C144" s="12"/>
      <c r="D144" s="17"/>
      <c r="E144" s="42">
        <f t="shared" ref="E144:N144" si="87">E59-D59</f>
        <v>100</v>
      </c>
      <c r="F144" s="42">
        <f t="shared" si="87"/>
        <v>-100</v>
      </c>
      <c r="G144" s="42">
        <f t="shared" si="87"/>
        <v>100</v>
      </c>
      <c r="H144" s="42">
        <f t="shared" si="87"/>
        <v>-100</v>
      </c>
      <c r="I144" s="42">
        <f t="shared" si="87"/>
        <v>100</v>
      </c>
      <c r="J144" s="42">
        <f t="shared" si="87"/>
        <v>-100</v>
      </c>
      <c r="K144" s="42">
        <f t="shared" si="87"/>
        <v>100</v>
      </c>
      <c r="L144" s="42">
        <f t="shared" si="87"/>
        <v>-100</v>
      </c>
      <c r="M144" s="42">
        <f t="shared" si="87"/>
        <v>100</v>
      </c>
      <c r="N144" s="42">
        <f t="shared" si="87"/>
        <v>-100</v>
      </c>
    </row>
    <row r="145" spans="1:14" ht="15" x14ac:dyDescent="0.2">
      <c r="A145" s="15" t="s">
        <v>59</v>
      </c>
      <c r="B145" s="12"/>
      <c r="C145" s="12"/>
      <c r="D145" s="17"/>
      <c r="E145" s="42">
        <f t="shared" ref="E145:N145" si="88">E62-D62</f>
        <v>0</v>
      </c>
      <c r="F145" s="42">
        <f t="shared" si="88"/>
        <v>0</v>
      </c>
      <c r="G145" s="42">
        <f t="shared" si="88"/>
        <v>0</v>
      </c>
      <c r="H145" s="42">
        <f t="shared" si="88"/>
        <v>0</v>
      </c>
      <c r="I145" s="42">
        <f t="shared" si="88"/>
        <v>0</v>
      </c>
      <c r="J145" s="42">
        <f t="shared" si="88"/>
        <v>0</v>
      </c>
      <c r="K145" s="42">
        <f t="shared" si="88"/>
        <v>0</v>
      </c>
      <c r="L145" s="42">
        <f t="shared" si="88"/>
        <v>0</v>
      </c>
      <c r="M145" s="42">
        <f t="shared" si="88"/>
        <v>0</v>
      </c>
      <c r="N145" s="42">
        <f t="shared" si="88"/>
        <v>0</v>
      </c>
    </row>
    <row r="146" spans="1:14" ht="15" x14ac:dyDescent="0.2">
      <c r="A146" s="15" t="s">
        <v>60</v>
      </c>
      <c r="B146" s="12"/>
      <c r="C146" s="12"/>
      <c r="D146" s="17"/>
      <c r="E146" s="42">
        <f t="shared" ref="E146:N146" si="89">E63-D63</f>
        <v>100</v>
      </c>
      <c r="F146" s="42">
        <f t="shared" si="89"/>
        <v>-100</v>
      </c>
      <c r="G146" s="42">
        <f t="shared" si="89"/>
        <v>100</v>
      </c>
      <c r="H146" s="42">
        <f t="shared" si="89"/>
        <v>-100</v>
      </c>
      <c r="I146" s="42">
        <f t="shared" si="89"/>
        <v>100</v>
      </c>
      <c r="J146" s="42">
        <f t="shared" si="89"/>
        <v>-100</v>
      </c>
      <c r="K146" s="42">
        <f t="shared" si="89"/>
        <v>100</v>
      </c>
      <c r="L146" s="42">
        <f t="shared" si="89"/>
        <v>-100</v>
      </c>
      <c r="M146" s="42">
        <f t="shared" si="89"/>
        <v>100</v>
      </c>
      <c r="N146" s="42">
        <f t="shared" si="89"/>
        <v>-100</v>
      </c>
    </row>
    <row r="147" spans="1:14" ht="15" x14ac:dyDescent="0.2">
      <c r="A147" s="15"/>
      <c r="B147" s="12"/>
      <c r="C147" s="12"/>
      <c r="D147" s="17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 x14ac:dyDescent="0.2">
      <c r="A148" s="15" t="s">
        <v>61</v>
      </c>
      <c r="B148" s="12"/>
      <c r="C148" s="12"/>
      <c r="D148" s="17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 x14ac:dyDescent="0.2">
      <c r="A149" s="15" t="s">
        <v>62</v>
      </c>
      <c r="B149" s="12"/>
      <c r="C149" s="12"/>
      <c r="D149" s="17"/>
      <c r="E149" s="42">
        <f t="shared" ref="E149:N149" si="90">E45-D45</f>
        <v>0</v>
      </c>
      <c r="F149" s="42">
        <f t="shared" si="90"/>
        <v>0</v>
      </c>
      <c r="G149" s="42">
        <f t="shared" si="90"/>
        <v>0</v>
      </c>
      <c r="H149" s="42">
        <f t="shared" si="90"/>
        <v>0</v>
      </c>
      <c r="I149" s="42">
        <f t="shared" si="90"/>
        <v>0</v>
      </c>
      <c r="J149" s="42">
        <f t="shared" si="90"/>
        <v>0</v>
      </c>
      <c r="K149" s="42">
        <f t="shared" si="90"/>
        <v>0</v>
      </c>
      <c r="L149" s="42">
        <f t="shared" si="90"/>
        <v>0</v>
      </c>
      <c r="M149" s="42">
        <f t="shared" si="90"/>
        <v>0</v>
      </c>
      <c r="N149" s="42">
        <f t="shared" si="90"/>
        <v>0</v>
      </c>
    </row>
    <row r="150" spans="1:14" ht="15" x14ac:dyDescent="0.2">
      <c r="A150" s="15" t="s">
        <v>63</v>
      </c>
      <c r="B150" s="12"/>
      <c r="C150" s="12"/>
      <c r="D150" s="17"/>
      <c r="E150" s="42">
        <f t="shared" ref="E150:N150" si="91">E46-D46</f>
        <v>-5000</v>
      </c>
      <c r="F150" s="42">
        <f t="shared" si="91"/>
        <v>5000</v>
      </c>
      <c r="G150" s="42">
        <f t="shared" si="91"/>
        <v>-5000</v>
      </c>
      <c r="H150" s="42">
        <f t="shared" si="91"/>
        <v>5000</v>
      </c>
      <c r="I150" s="42">
        <f t="shared" si="91"/>
        <v>-5000</v>
      </c>
      <c r="J150" s="42">
        <f t="shared" si="91"/>
        <v>5000</v>
      </c>
      <c r="K150" s="42">
        <f t="shared" si="91"/>
        <v>-5000</v>
      </c>
      <c r="L150" s="42">
        <f t="shared" si="91"/>
        <v>5000</v>
      </c>
      <c r="M150" s="42">
        <f t="shared" si="91"/>
        <v>-5000</v>
      </c>
      <c r="N150" s="42">
        <f t="shared" si="91"/>
        <v>5000</v>
      </c>
    </row>
    <row r="151" spans="1:14" ht="15" x14ac:dyDescent="0.2">
      <c r="A151" s="15" t="s">
        <v>64</v>
      </c>
      <c r="B151" s="12"/>
      <c r="C151" s="12"/>
      <c r="D151" s="17"/>
      <c r="E151" s="42">
        <f t="shared" ref="E151:N151" si="92">E47-D47</f>
        <v>100</v>
      </c>
      <c r="F151" s="42">
        <f t="shared" si="92"/>
        <v>-100</v>
      </c>
      <c r="G151" s="42">
        <f t="shared" si="92"/>
        <v>100</v>
      </c>
      <c r="H151" s="42">
        <f t="shared" si="92"/>
        <v>-100</v>
      </c>
      <c r="I151" s="42">
        <f t="shared" si="92"/>
        <v>100</v>
      </c>
      <c r="J151" s="42">
        <f t="shared" si="92"/>
        <v>-100</v>
      </c>
      <c r="K151" s="42">
        <f t="shared" si="92"/>
        <v>100</v>
      </c>
      <c r="L151" s="42">
        <f t="shared" si="92"/>
        <v>-100</v>
      </c>
      <c r="M151" s="42">
        <f t="shared" si="92"/>
        <v>100</v>
      </c>
      <c r="N151" s="42">
        <f t="shared" si="92"/>
        <v>-100</v>
      </c>
    </row>
    <row r="152" spans="1:14" ht="15" x14ac:dyDescent="0.2">
      <c r="A152" s="15" t="s">
        <v>65</v>
      </c>
      <c r="B152" s="12"/>
      <c r="C152" s="12"/>
      <c r="D152" s="17"/>
      <c r="E152" s="42">
        <f t="shared" ref="E152:N152" si="93">E49-D49</f>
        <v>0</v>
      </c>
      <c r="F152" s="42">
        <f t="shared" si="93"/>
        <v>0</v>
      </c>
      <c r="G152" s="42">
        <f t="shared" si="93"/>
        <v>0</v>
      </c>
      <c r="H152" s="42">
        <f t="shared" si="93"/>
        <v>0</v>
      </c>
      <c r="I152" s="42">
        <f t="shared" si="93"/>
        <v>15000</v>
      </c>
      <c r="J152" s="42">
        <f t="shared" si="93"/>
        <v>0</v>
      </c>
      <c r="K152" s="42">
        <f t="shared" si="93"/>
        <v>0</v>
      </c>
      <c r="L152" s="42">
        <f t="shared" si="93"/>
        <v>0</v>
      </c>
      <c r="M152" s="42">
        <f t="shared" si="93"/>
        <v>0</v>
      </c>
      <c r="N152" s="42">
        <f t="shared" si="93"/>
        <v>-10000</v>
      </c>
    </row>
    <row r="153" spans="1:14" ht="15" x14ac:dyDescent="0.2">
      <c r="A153" s="15" t="s">
        <v>66</v>
      </c>
      <c r="B153" s="12"/>
      <c r="C153" s="12"/>
      <c r="D153" s="17"/>
      <c r="E153" s="42">
        <f t="shared" ref="E153:N153" si="94">E52-D52</f>
        <v>100</v>
      </c>
      <c r="F153" s="42">
        <f t="shared" si="94"/>
        <v>-100</v>
      </c>
      <c r="G153" s="42">
        <f t="shared" si="94"/>
        <v>100</v>
      </c>
      <c r="H153" s="42">
        <f t="shared" si="94"/>
        <v>-100</v>
      </c>
      <c r="I153" s="42">
        <f t="shared" si="94"/>
        <v>100</v>
      </c>
      <c r="J153" s="42">
        <f t="shared" si="94"/>
        <v>-100</v>
      </c>
      <c r="K153" s="42">
        <f t="shared" si="94"/>
        <v>100</v>
      </c>
      <c r="L153" s="42">
        <f t="shared" si="94"/>
        <v>-100</v>
      </c>
      <c r="M153" s="42">
        <f t="shared" si="94"/>
        <v>100</v>
      </c>
      <c r="N153" s="42">
        <f t="shared" si="94"/>
        <v>-100</v>
      </c>
    </row>
    <row r="154" spans="1:14" ht="15" x14ac:dyDescent="0.2">
      <c r="A154" s="15" t="s">
        <v>67</v>
      </c>
      <c r="B154" s="12"/>
      <c r="C154" s="12"/>
      <c r="D154" s="17"/>
      <c r="E154" s="42">
        <f t="shared" ref="E154:N154" si="95">-E30</f>
        <v>25000</v>
      </c>
      <c r="F154" s="42">
        <f t="shared" si="95"/>
        <v>25000</v>
      </c>
      <c r="G154" s="42">
        <f t="shared" si="95"/>
        <v>25000</v>
      </c>
      <c r="H154" s="42">
        <f t="shared" si="95"/>
        <v>25000</v>
      </c>
      <c r="I154" s="42">
        <f t="shared" si="95"/>
        <v>25000</v>
      </c>
      <c r="J154" s="42">
        <f t="shared" si="95"/>
        <v>25000</v>
      </c>
      <c r="K154" s="42">
        <f t="shared" si="95"/>
        <v>25000</v>
      </c>
      <c r="L154" s="42">
        <f t="shared" si="95"/>
        <v>25000</v>
      </c>
      <c r="M154" s="42">
        <f t="shared" si="95"/>
        <v>25000</v>
      </c>
      <c r="N154" s="42">
        <f t="shared" si="95"/>
        <v>25000</v>
      </c>
    </row>
    <row r="155" spans="1:14" ht="15" x14ac:dyDescent="0.2">
      <c r="A155" s="15" t="s">
        <v>68</v>
      </c>
      <c r="B155" s="12"/>
      <c r="C155" s="12"/>
      <c r="D155" s="17"/>
      <c r="E155" s="43">
        <f t="shared" ref="E155:N155" si="96">SUM(E140:E146)-SUM(E149:E154)</f>
        <v>685</v>
      </c>
      <c r="F155" s="43">
        <f t="shared" si="96"/>
        <v>2605.8949999999968</v>
      </c>
      <c r="G155" s="43">
        <f t="shared" si="96"/>
        <v>12780.489965000001</v>
      </c>
      <c r="H155" s="43">
        <f t="shared" si="96"/>
        <v>3636.7827926550017</v>
      </c>
      <c r="I155" s="43">
        <f t="shared" si="96"/>
        <v>-1119.5527602371149</v>
      </c>
      <c r="J155" s="43">
        <f t="shared" si="96"/>
        <v>3805.4372048270016</v>
      </c>
      <c r="K155" s="43">
        <f t="shared" si="96"/>
        <v>14060.401497550403</v>
      </c>
      <c r="L155" s="43">
        <f t="shared" si="96"/>
        <v>5002.4483978862845</v>
      </c>
      <c r="M155" s="43">
        <f t="shared" si="96"/>
        <v>15337.612440544668</v>
      </c>
      <c r="N155" s="43">
        <f t="shared" si="96"/>
        <v>6365.2324740611548</v>
      </c>
    </row>
    <row r="156" spans="1:14" ht="15.75" thickBot="1" x14ac:dyDescent="0.25">
      <c r="A156" s="15" t="s">
        <v>69</v>
      </c>
      <c r="B156" s="12"/>
      <c r="C156" s="12"/>
      <c r="D156" s="16"/>
      <c r="E156" s="38">
        <f t="shared" ref="E156:N156" si="97">E137+E155</f>
        <v>15685</v>
      </c>
      <c r="F156" s="45">
        <f t="shared" si="97"/>
        <v>18290.894999999997</v>
      </c>
      <c r="G156" s="45">
        <f t="shared" si="97"/>
        <v>31071.384964999997</v>
      </c>
      <c r="H156" s="45">
        <f t="shared" si="97"/>
        <v>34708.167757654999</v>
      </c>
      <c r="I156" s="45">
        <f t="shared" si="97"/>
        <v>33588.614997417884</v>
      </c>
      <c r="J156" s="45">
        <f t="shared" si="97"/>
        <v>37394.052202244886</v>
      </c>
      <c r="K156" s="45">
        <f t="shared" si="97"/>
        <v>51454.453699795289</v>
      </c>
      <c r="L156" s="45">
        <f t="shared" si="97"/>
        <v>56456.902097681574</v>
      </c>
      <c r="M156" s="45">
        <f t="shared" si="97"/>
        <v>71794.514538226242</v>
      </c>
      <c r="N156" s="45">
        <f t="shared" si="97"/>
        <v>78159.747012287393</v>
      </c>
    </row>
    <row r="157" spans="1:14" ht="15.75" thickTop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ht="1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ht="15.75" x14ac:dyDescent="0.25">
      <c r="A159" s="22" t="s">
        <v>70</v>
      </c>
      <c r="B159" s="22"/>
      <c r="C159" s="22"/>
      <c r="D159" s="12"/>
      <c r="E159" s="2">
        <v>1</v>
      </c>
      <c r="F159" s="2">
        <f t="shared" ref="F159:N159" si="98">E159+1</f>
        <v>2</v>
      </c>
      <c r="G159" s="2">
        <f t="shared" si="98"/>
        <v>3</v>
      </c>
      <c r="H159" s="2">
        <f t="shared" si="98"/>
        <v>4</v>
      </c>
      <c r="I159" s="2">
        <f t="shared" si="98"/>
        <v>5</v>
      </c>
      <c r="J159" s="2">
        <f t="shared" si="98"/>
        <v>6</v>
      </c>
      <c r="K159" s="2">
        <f t="shared" si="98"/>
        <v>7</v>
      </c>
      <c r="L159" s="2">
        <f t="shared" si="98"/>
        <v>8</v>
      </c>
      <c r="M159" s="2">
        <f t="shared" si="98"/>
        <v>9</v>
      </c>
      <c r="N159" s="2">
        <f t="shared" si="98"/>
        <v>10</v>
      </c>
    </row>
    <row r="160" spans="1:14" ht="15" x14ac:dyDescent="0.2">
      <c r="A160" s="12" t="s">
        <v>71</v>
      </c>
      <c r="B160" s="12"/>
      <c r="C160" s="12"/>
      <c r="D160" s="1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" x14ac:dyDescent="0.2">
      <c r="A161" s="28"/>
      <c r="B161" s="12" t="s">
        <v>90</v>
      </c>
      <c r="C161" s="12"/>
      <c r="D161" s="16"/>
      <c r="E161" s="50">
        <f t="shared" ref="E161:N161" si="99">E48/E60</f>
        <v>2.7058601134215503</v>
      </c>
      <c r="F161" s="50">
        <f t="shared" si="99"/>
        <v>3.2983539047619046</v>
      </c>
      <c r="G161" s="50">
        <f t="shared" si="99"/>
        <v>3.8692918688090736</v>
      </c>
      <c r="H161" s="50">
        <f t="shared" si="99"/>
        <v>4.5491937339165718</v>
      </c>
      <c r="I161" s="50">
        <f t="shared" si="99"/>
        <v>4.0596306236232804</v>
      </c>
      <c r="J161" s="50">
        <f t="shared" si="99"/>
        <v>4.7538325487424675</v>
      </c>
      <c r="K161" s="50">
        <f t="shared" si="99"/>
        <v>5.4105447031981324</v>
      </c>
      <c r="L161" s="50">
        <f t="shared" si="99"/>
        <v>6.2062401598233574</v>
      </c>
      <c r="M161" s="50">
        <f t="shared" si="99"/>
        <v>6.9485455227392245</v>
      </c>
      <c r="N161" s="50">
        <f t="shared" si="99"/>
        <v>7.85979024855523</v>
      </c>
    </row>
    <row r="162" spans="1:14" ht="15" x14ac:dyDescent="0.2">
      <c r="A162" s="28"/>
      <c r="B162" s="12" t="s">
        <v>91</v>
      </c>
      <c r="C162" s="12"/>
      <c r="D162" s="19"/>
      <c r="E162" s="50">
        <f t="shared" ref="E162:N162" si="100">(E44+E45)/E60</f>
        <v>1.9421550094517959</v>
      </c>
      <c r="F162" s="50">
        <f t="shared" si="100"/>
        <v>2.1554967619047618</v>
      </c>
      <c r="G162" s="50">
        <f t="shared" si="100"/>
        <v>3.1055867648393192</v>
      </c>
      <c r="H162" s="50">
        <f t="shared" si="100"/>
        <v>3.4063365910594285</v>
      </c>
      <c r="I162" s="50">
        <f t="shared" si="100"/>
        <v>3.2959255196535264</v>
      </c>
      <c r="J162" s="50">
        <f t="shared" si="100"/>
        <v>3.6109754058853247</v>
      </c>
      <c r="K162" s="50">
        <f t="shared" si="100"/>
        <v>4.6468395992283771</v>
      </c>
      <c r="L162" s="50">
        <f t="shared" si="100"/>
        <v>5.0633830169662142</v>
      </c>
      <c r="M162" s="50">
        <f t="shared" si="100"/>
        <v>6.1848404187694701</v>
      </c>
      <c r="N162" s="50">
        <f t="shared" si="100"/>
        <v>6.7169331056980868</v>
      </c>
    </row>
    <row r="163" spans="1:14" ht="15" x14ac:dyDescent="0.2">
      <c r="A163" s="28"/>
      <c r="B163" s="12" t="s">
        <v>92</v>
      </c>
      <c r="C163" s="12"/>
      <c r="D163" s="19"/>
      <c r="E163" s="50">
        <f t="shared" ref="E163:N163" si="101">(E48-E60)/E53</f>
        <v>0.23225407937406703</v>
      </c>
      <c r="F163" s="50">
        <f t="shared" si="101"/>
        <v>0.29929186559956633</v>
      </c>
      <c r="G163" s="50">
        <f t="shared" si="101"/>
        <v>0.36132055369148119</v>
      </c>
      <c r="H163" s="50">
        <f t="shared" si="101"/>
        <v>0.42460984181740297</v>
      </c>
      <c r="I163" s="50">
        <f t="shared" si="101"/>
        <v>0.35173941374664597</v>
      </c>
      <c r="J163" s="50">
        <f t="shared" si="101"/>
        <v>0.41093825170855619</v>
      </c>
      <c r="K163" s="50">
        <f t="shared" si="101"/>
        <v>0.46513063913527108</v>
      </c>
      <c r="L163" s="50">
        <f t="shared" si="101"/>
        <v>0.51980459760801478</v>
      </c>
      <c r="M163" s="50">
        <f t="shared" si="101"/>
        <v>0.56906065894190105</v>
      </c>
      <c r="N163" s="50">
        <f t="shared" si="101"/>
        <v>0.61811687071440791</v>
      </c>
    </row>
    <row r="164" spans="1:14" ht="15" x14ac:dyDescent="0.2">
      <c r="A164" s="28"/>
      <c r="B164" s="12" t="s">
        <v>93</v>
      </c>
      <c r="C164" s="12"/>
      <c r="D164" s="19"/>
      <c r="E164" s="50">
        <f t="shared" ref="E164:N164" si="102">E97/E45</f>
        <v>12</v>
      </c>
      <c r="F164" s="50">
        <f t="shared" si="102"/>
        <v>12</v>
      </c>
      <c r="G164" s="50">
        <f t="shared" si="102"/>
        <v>12</v>
      </c>
      <c r="H164" s="50">
        <f t="shared" si="102"/>
        <v>12</v>
      </c>
      <c r="I164" s="50">
        <f t="shared" si="102"/>
        <v>12</v>
      </c>
      <c r="J164" s="50">
        <f t="shared" si="102"/>
        <v>12</v>
      </c>
      <c r="K164" s="50">
        <f t="shared" si="102"/>
        <v>12</v>
      </c>
      <c r="L164" s="50">
        <f t="shared" si="102"/>
        <v>12</v>
      </c>
      <c r="M164" s="50">
        <f t="shared" si="102"/>
        <v>12</v>
      </c>
      <c r="N164" s="50">
        <f t="shared" si="102"/>
        <v>12</v>
      </c>
    </row>
    <row r="165" spans="1:14" ht="15" x14ac:dyDescent="0.2">
      <c r="A165" s="28"/>
      <c r="B165" s="12" t="s">
        <v>94</v>
      </c>
      <c r="C165" s="12"/>
      <c r="D165" s="19"/>
      <c r="E165" s="50">
        <f t="shared" ref="E165:N165" si="103">-E98/E46</f>
        <v>12</v>
      </c>
      <c r="F165" s="50">
        <f t="shared" si="103"/>
        <v>6</v>
      </c>
      <c r="G165" s="50">
        <f t="shared" si="103"/>
        <v>12</v>
      </c>
      <c r="H165" s="50">
        <f t="shared" si="103"/>
        <v>6</v>
      </c>
      <c r="I165" s="50">
        <f t="shared" si="103"/>
        <v>12</v>
      </c>
      <c r="J165" s="50">
        <f t="shared" si="103"/>
        <v>6</v>
      </c>
      <c r="K165" s="50">
        <f t="shared" si="103"/>
        <v>12</v>
      </c>
      <c r="L165" s="50">
        <f t="shared" si="103"/>
        <v>6</v>
      </c>
      <c r="M165" s="50">
        <f t="shared" si="103"/>
        <v>12</v>
      </c>
      <c r="N165" s="50">
        <f t="shared" si="103"/>
        <v>6</v>
      </c>
    </row>
    <row r="166" spans="1:14" ht="15" x14ac:dyDescent="0.2">
      <c r="A166" s="12" t="s">
        <v>72</v>
      </c>
      <c r="B166" s="12"/>
      <c r="C166" s="12"/>
      <c r="D166" s="19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" x14ac:dyDescent="0.2">
      <c r="A167" s="28"/>
      <c r="B167" s="12" t="s">
        <v>95</v>
      </c>
      <c r="C167" s="12"/>
      <c r="D167" s="19"/>
      <c r="E167" s="50">
        <f t="shared" ref="E167:N167" si="104">(E106+E108)/E109</f>
        <v>13.285714285714286</v>
      </c>
      <c r="F167" s="50">
        <f t="shared" si="104"/>
        <v>13.305285714285715</v>
      </c>
      <c r="G167" s="50">
        <f t="shared" si="104"/>
        <v>13.379739857142857</v>
      </c>
      <c r="H167" s="50">
        <f t="shared" si="104"/>
        <v>13.744896713285716</v>
      </c>
      <c r="I167" s="50">
        <f t="shared" si="104"/>
        <v>13.848804793075859</v>
      </c>
      <c r="J167" s="50">
        <f t="shared" si="104"/>
        <v>13.816817571354797</v>
      </c>
      <c r="K167" s="50">
        <f t="shared" si="104"/>
        <v>13.925544348635567</v>
      </c>
      <c r="L167" s="50">
        <f t="shared" si="104"/>
        <v>14.327270105708436</v>
      </c>
      <c r="M167" s="50">
        <f t="shared" si="104"/>
        <v>14.470197202790903</v>
      </c>
      <c r="N167" s="50">
        <f t="shared" si="104"/>
        <v>14.908414701092177</v>
      </c>
    </row>
    <row r="168" spans="1:14" ht="15" x14ac:dyDescent="0.2">
      <c r="A168" s="28"/>
      <c r="B168" s="12" t="s">
        <v>96</v>
      </c>
      <c r="C168" s="12"/>
      <c r="D168" s="19"/>
      <c r="E168" s="50">
        <f t="shared" ref="E168:N168" si="105">E97/E51</f>
        <v>2.1333333333333333</v>
      </c>
      <c r="F168" s="50">
        <f t="shared" si="105"/>
        <v>2.2857142857142856</v>
      </c>
      <c r="G168" s="50">
        <f t="shared" si="105"/>
        <v>2.4615384615384617</v>
      </c>
      <c r="H168" s="50">
        <f t="shared" si="105"/>
        <v>2.6666666666666665</v>
      </c>
      <c r="I168" s="50">
        <f t="shared" si="105"/>
        <v>2.1333333333333333</v>
      </c>
      <c r="J168" s="50">
        <f t="shared" si="105"/>
        <v>2.2857142857142856</v>
      </c>
      <c r="K168" s="50">
        <f t="shared" si="105"/>
        <v>2.4615384615384617</v>
      </c>
      <c r="L168" s="50">
        <f t="shared" si="105"/>
        <v>2.6666666666666665</v>
      </c>
      <c r="M168" s="50">
        <f t="shared" si="105"/>
        <v>2.9090909090909092</v>
      </c>
      <c r="N168" s="50">
        <f t="shared" si="105"/>
        <v>3.2</v>
      </c>
    </row>
    <row r="169" spans="1:14" ht="15" x14ac:dyDescent="0.2">
      <c r="A169" s="28"/>
      <c r="B169" s="12" t="s">
        <v>97</v>
      </c>
      <c r="C169" s="12"/>
      <c r="D169" s="19"/>
      <c r="E169" s="39">
        <f t="shared" ref="E169:N169" si="106">(E113+E109)/E53</f>
        <v>0.33262984506099758</v>
      </c>
      <c r="F169" s="39">
        <f t="shared" si="106"/>
        <v>0.32102001872292135</v>
      </c>
      <c r="G169" s="39">
        <f t="shared" si="106"/>
        <v>0.30975110427120428</v>
      </c>
      <c r="H169" s="39">
        <f t="shared" si="106"/>
        <v>0.30432358387760428</v>
      </c>
      <c r="I169" s="39">
        <f t="shared" si="106"/>
        <v>0.29234050879800438</v>
      </c>
      <c r="J169" s="39">
        <f t="shared" si="106"/>
        <v>0.27987574519729774</v>
      </c>
      <c r="K169" s="39">
        <f t="shared" si="106"/>
        <v>0.26961085113044586</v>
      </c>
      <c r="L169" s="39">
        <f t="shared" si="106"/>
        <v>0.26436381691136168</v>
      </c>
      <c r="M169" s="39">
        <f t="shared" si="106"/>
        <v>0.25380835223550607</v>
      </c>
      <c r="N169" s="39">
        <f t="shared" si="106"/>
        <v>0.24794243581251441</v>
      </c>
    </row>
    <row r="170" spans="1:14" ht="15" x14ac:dyDescent="0.2">
      <c r="A170" s="28"/>
      <c r="B170" s="12" t="s">
        <v>98</v>
      </c>
      <c r="C170" s="12"/>
      <c r="D170" s="19"/>
      <c r="E170" s="39">
        <f t="shared" ref="E170:N170" si="107">E113/E65</f>
        <v>0.64293684445436283</v>
      </c>
      <c r="F170" s="39">
        <f t="shared" si="107"/>
        <v>0.59293875104937444</v>
      </c>
      <c r="G170" s="39">
        <f t="shared" si="107"/>
        <v>0.5509009770647747</v>
      </c>
      <c r="H170" s="39">
        <f t="shared" si="107"/>
        <v>0.51901942801126821</v>
      </c>
      <c r="I170" s="39">
        <f t="shared" si="107"/>
        <v>0.480445071472972</v>
      </c>
      <c r="J170" s="39">
        <f t="shared" si="107"/>
        <v>0.44349797183427919</v>
      </c>
      <c r="K170" s="39">
        <f t="shared" si="107"/>
        <v>0.41475955228213901</v>
      </c>
      <c r="L170" s="39">
        <f t="shared" si="107"/>
        <v>0.39394553227029727</v>
      </c>
      <c r="M170" s="39">
        <f t="shared" si="107"/>
        <v>0.36764188683225274</v>
      </c>
      <c r="N170" s="39">
        <f t="shared" si="107"/>
        <v>0.34869643117521432</v>
      </c>
    </row>
    <row r="171" spans="1:14" ht="15" x14ac:dyDescent="0.2">
      <c r="A171" s="28"/>
      <c r="B171" s="12" t="s">
        <v>99</v>
      </c>
      <c r="C171" s="12"/>
      <c r="D171" s="19"/>
      <c r="E171" s="50">
        <f t="shared" ref="E171:N171" si="108">E97/E53</f>
        <v>1.2353940392237608</v>
      </c>
      <c r="F171" s="50">
        <f t="shared" si="108"/>
        <v>1.1905837327865778</v>
      </c>
      <c r="G171" s="50">
        <f t="shared" si="108"/>
        <v>1.1426244287293663</v>
      </c>
      <c r="H171" s="50">
        <f t="shared" si="108"/>
        <v>1.0938109937728577</v>
      </c>
      <c r="I171" s="50">
        <f t="shared" si="108"/>
        <v>1.0431279966530671</v>
      </c>
      <c r="J171" s="50">
        <f t="shared" si="108"/>
        <v>1.0008836785128956</v>
      </c>
      <c r="K171" s="50">
        <f t="shared" si="108"/>
        <v>0.95690381369761413</v>
      </c>
      <c r="L171" s="50">
        <f t="shared" si="108"/>
        <v>0.91284670553723912</v>
      </c>
      <c r="M171" s="50">
        <f t="shared" si="108"/>
        <v>0.86802720817409784</v>
      </c>
      <c r="N171" s="50">
        <f t="shared" si="108"/>
        <v>0.82383776205431136</v>
      </c>
    </row>
    <row r="172" spans="1:14" ht="15" x14ac:dyDescent="0.2">
      <c r="A172" s="28"/>
      <c r="B172" s="12" t="s">
        <v>100</v>
      </c>
      <c r="C172" s="12"/>
      <c r="D172" s="12"/>
      <c r="E172" s="51">
        <f t="shared" ref="E172:N172" si="109">E170-E169</f>
        <v>0.31030699939336526</v>
      </c>
      <c r="F172" s="51">
        <f t="shared" si="109"/>
        <v>0.27191873232645308</v>
      </c>
      <c r="G172" s="51">
        <f t="shared" si="109"/>
        <v>0.24114987279357042</v>
      </c>
      <c r="H172" s="51">
        <f t="shared" si="109"/>
        <v>0.21469584413366394</v>
      </c>
      <c r="I172" s="51">
        <f t="shared" si="109"/>
        <v>0.18810456267496761</v>
      </c>
      <c r="J172" s="51">
        <f t="shared" si="109"/>
        <v>0.16362222663698145</v>
      </c>
      <c r="K172" s="51">
        <f t="shared" si="109"/>
        <v>0.14514870115169315</v>
      </c>
      <c r="L172" s="51">
        <f t="shared" si="109"/>
        <v>0.12958171535893559</v>
      </c>
      <c r="M172" s="51">
        <f t="shared" si="109"/>
        <v>0.11383353459674667</v>
      </c>
      <c r="N172" s="51">
        <f t="shared" si="109"/>
        <v>0.10075399536269991</v>
      </c>
    </row>
    <row r="174" spans="1:14" x14ac:dyDescent="0.2">
      <c r="A174" s="30" t="s">
        <v>101</v>
      </c>
    </row>
  </sheetData>
  <sheetProtection sheet="1" objects="1" scenarios="1"/>
  <phoneticPr fontId="0" type="noConversion"/>
  <pageMargins left="0.75" right="0.75" top="0" bottom="0" header="0.5" footer="0.5"/>
  <pageSetup orientation="portrait" r:id="rId1"/>
  <headerFooter alignWithMargins="0"/>
  <rowBreaks count="5" manualBreakCount="5">
    <brk id="38" max="65535" man="1"/>
    <brk id="68" max="65535" man="1"/>
    <brk id="97" max="65535" man="1"/>
    <brk id="139" max="65535" man="1"/>
    <brk id="16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FINANCLS</vt:lpstr>
      <vt:lpstr>Print_Area</vt:lpstr>
    </vt:vector>
  </TitlesOfParts>
  <Company>Stephen Nelson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Kaarin Dolliver</dc:creator>
  <cp:lastModifiedBy>Elizabeth Nelson</cp:lastModifiedBy>
  <dcterms:created xsi:type="dcterms:W3CDTF">1999-08-25T16:48:26Z</dcterms:created>
  <dcterms:modified xsi:type="dcterms:W3CDTF">2015-06-30T15:33:02Z</dcterms:modified>
</cp:coreProperties>
</file>