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9345" windowHeight="5625"/>
  </bookViews>
  <sheets>
    <sheet name="CASHFLOW" sheetId="1" r:id="rId1"/>
  </sheets>
  <calcPr calcId="145621"/>
</workbook>
</file>

<file path=xl/calcChain.xml><?xml version="1.0" encoding="utf-8"?>
<calcChain xmlns="http://schemas.openxmlformats.org/spreadsheetml/2006/main">
  <c r="M27" i="1" l="1"/>
  <c r="M10" i="1"/>
  <c r="M28" i="1" s="1"/>
  <c r="M29" i="1" s="1"/>
  <c r="M11" i="1"/>
  <c r="M32" i="1" s="1"/>
  <c r="M33" i="1"/>
  <c r="M34" i="1"/>
  <c r="M38" i="1"/>
  <c r="M59" i="1"/>
  <c r="M60" i="1"/>
  <c r="M62" i="1"/>
  <c r="M63" i="1"/>
  <c r="L27" i="1"/>
  <c r="L10" i="1"/>
  <c r="L28" i="1" s="1"/>
  <c r="L11" i="1"/>
  <c r="L32" i="1" s="1"/>
  <c r="L33" i="1"/>
  <c r="L34" i="1"/>
  <c r="L38" i="1"/>
  <c r="L59" i="1"/>
  <c r="L60" i="1"/>
  <c r="L62" i="1"/>
  <c r="L63" i="1"/>
  <c r="F63" i="1"/>
  <c r="F27" i="1"/>
  <c r="F10" i="1"/>
  <c r="F28" i="1" s="1"/>
  <c r="F11" i="1"/>
  <c r="F32" i="1" s="1"/>
  <c r="F33" i="1"/>
  <c r="F34" i="1"/>
  <c r="F38" i="1"/>
  <c r="F59" i="1"/>
  <c r="F60" i="1"/>
  <c r="F62" i="1"/>
  <c r="G27" i="1"/>
  <c r="G10" i="1"/>
  <c r="G28" i="1" s="1"/>
  <c r="G11" i="1"/>
  <c r="G32" i="1" s="1"/>
  <c r="G33" i="1"/>
  <c r="G34" i="1"/>
  <c r="G38" i="1"/>
  <c r="G59" i="1"/>
  <c r="G60" i="1"/>
  <c r="G62" i="1"/>
  <c r="G63" i="1"/>
  <c r="H27" i="1"/>
  <c r="H10" i="1"/>
  <c r="H28" i="1" s="1"/>
  <c r="H29" i="1" s="1"/>
  <c r="H11" i="1"/>
  <c r="H32" i="1" s="1"/>
  <c r="H33" i="1"/>
  <c r="H34" i="1"/>
  <c r="H38" i="1"/>
  <c r="H59" i="1"/>
  <c r="H60" i="1"/>
  <c r="H62" i="1"/>
  <c r="H63" i="1"/>
  <c r="I27" i="1"/>
  <c r="I10" i="1"/>
  <c r="I28" i="1" s="1"/>
  <c r="I11" i="1"/>
  <c r="I32" i="1" s="1"/>
  <c r="I33" i="1"/>
  <c r="I34" i="1"/>
  <c r="I38" i="1"/>
  <c r="I59" i="1"/>
  <c r="I60" i="1"/>
  <c r="I62" i="1"/>
  <c r="I63" i="1"/>
  <c r="J27" i="1"/>
  <c r="J10" i="1"/>
  <c r="J28" i="1"/>
  <c r="J11" i="1"/>
  <c r="J32" i="1"/>
  <c r="J33" i="1"/>
  <c r="J34" i="1"/>
  <c r="J38" i="1"/>
  <c r="J59" i="1"/>
  <c r="J60" i="1"/>
  <c r="J62" i="1"/>
  <c r="J63" i="1"/>
  <c r="K27" i="1"/>
  <c r="K10" i="1"/>
  <c r="K28" i="1" s="1"/>
  <c r="K11" i="1"/>
  <c r="K32" i="1" s="1"/>
  <c r="K33" i="1"/>
  <c r="K34" i="1"/>
  <c r="K38" i="1"/>
  <c r="K59" i="1"/>
  <c r="K60" i="1"/>
  <c r="K62" i="1"/>
  <c r="K63" i="1"/>
  <c r="E60" i="1"/>
  <c r="E27" i="1"/>
  <c r="E10" i="1"/>
  <c r="E28" i="1" s="1"/>
  <c r="E11" i="1"/>
  <c r="E32" i="1"/>
  <c r="E33" i="1"/>
  <c r="E34" i="1"/>
  <c r="E38" i="1"/>
  <c r="E59" i="1"/>
  <c r="E62" i="1"/>
  <c r="E63" i="1"/>
  <c r="D27" i="1"/>
  <c r="D10" i="1"/>
  <c r="D28" i="1" s="1"/>
  <c r="D29" i="1" s="1"/>
  <c r="D11" i="1"/>
  <c r="D32" i="1" s="1"/>
  <c r="D33" i="1"/>
  <c r="D34" i="1"/>
  <c r="D38" i="1"/>
  <c r="D59" i="1"/>
  <c r="D60" i="1"/>
  <c r="D62" i="1"/>
  <c r="D63" i="1"/>
  <c r="D108" i="1"/>
  <c r="D95" i="1"/>
  <c r="E95" i="1" s="1"/>
  <c r="F95" i="1" s="1"/>
  <c r="D78" i="1"/>
  <c r="E78" i="1" s="1"/>
  <c r="F78" i="1" s="1"/>
  <c r="G78" i="1" s="1"/>
  <c r="H78" i="1" s="1"/>
  <c r="I78" i="1" s="1"/>
  <c r="J78" i="1" s="1"/>
  <c r="K78" i="1" s="1"/>
  <c r="L78" i="1" s="1"/>
  <c r="M78" i="1" s="1"/>
  <c r="D69" i="1"/>
  <c r="E69" i="1"/>
  <c r="F69" i="1" s="1"/>
  <c r="G69" i="1" s="1"/>
  <c r="H69" i="1" s="1"/>
  <c r="I69" i="1" s="1"/>
  <c r="J69" i="1" s="1"/>
  <c r="K69" i="1" s="1"/>
  <c r="L69" i="1" s="1"/>
  <c r="M69" i="1" s="1"/>
  <c r="D55" i="1"/>
  <c r="E55" i="1" s="1"/>
  <c r="F55" i="1" s="1"/>
  <c r="G55" i="1" s="1"/>
  <c r="H55" i="1" s="1"/>
  <c r="I55" i="1" s="1"/>
  <c r="J55" i="1" s="1"/>
  <c r="K55" i="1" s="1"/>
  <c r="L55" i="1" s="1"/>
  <c r="M55" i="1" s="1"/>
  <c r="D44" i="1"/>
  <c r="E44" i="1"/>
  <c r="F44" i="1" s="1"/>
  <c r="G44" i="1" s="1"/>
  <c r="H44" i="1" s="1"/>
  <c r="I44" i="1" s="1"/>
  <c r="J44" i="1" s="1"/>
  <c r="K44" i="1" s="1"/>
  <c r="L44" i="1" s="1"/>
  <c r="M44" i="1" s="1"/>
  <c r="D26" i="1"/>
  <c r="E26" i="1" s="1"/>
  <c r="F26" i="1" s="1"/>
  <c r="G26" i="1" s="1"/>
  <c r="H26" i="1" s="1"/>
  <c r="I26" i="1" s="1"/>
  <c r="J26" i="1" s="1"/>
  <c r="K26" i="1" s="1"/>
  <c r="L26" i="1" s="1"/>
  <c r="M26" i="1" s="1"/>
  <c r="D3" i="1"/>
  <c r="E3" i="1"/>
  <c r="F3" i="1" s="1"/>
  <c r="G3" i="1" s="1"/>
  <c r="H3" i="1" s="1"/>
  <c r="I3" i="1" s="1"/>
  <c r="J3" i="1" s="1"/>
  <c r="K3" i="1" s="1"/>
  <c r="L3" i="1" s="1"/>
  <c r="M3" i="1" s="1"/>
  <c r="D23" i="1"/>
  <c r="D49" i="1" s="1"/>
  <c r="E23" i="1"/>
  <c r="E49" i="1" s="1"/>
  <c r="F23" i="1"/>
  <c r="F49" i="1" s="1"/>
  <c r="G23" i="1"/>
  <c r="G49" i="1" s="1"/>
  <c r="H23" i="1"/>
  <c r="H49" i="1" s="1"/>
  <c r="I23" i="1"/>
  <c r="I49" i="1" s="1"/>
  <c r="J23" i="1"/>
  <c r="J49" i="1" s="1"/>
  <c r="K23" i="1"/>
  <c r="K49" i="1" s="1"/>
  <c r="L23" i="1"/>
  <c r="L49" i="1" s="1"/>
  <c r="M23" i="1"/>
  <c r="M49" i="1" s="1"/>
  <c r="D45" i="1"/>
  <c r="E45" i="1"/>
  <c r="F45" i="1"/>
  <c r="G45" i="1"/>
  <c r="H45" i="1"/>
  <c r="I45" i="1"/>
  <c r="J45" i="1"/>
  <c r="K45" i="1"/>
  <c r="L45" i="1"/>
  <c r="M45" i="1"/>
  <c r="D46" i="1"/>
  <c r="E46" i="1"/>
  <c r="F46" i="1"/>
  <c r="G46" i="1"/>
  <c r="H46" i="1"/>
  <c r="I46" i="1"/>
  <c r="J46" i="1"/>
  <c r="K46" i="1"/>
  <c r="L46" i="1"/>
  <c r="L47" i="1" s="1"/>
  <c r="M46" i="1"/>
  <c r="C64" i="1"/>
  <c r="C67" i="1" s="1"/>
  <c r="D70" i="1"/>
  <c r="E70" i="1"/>
  <c r="F70" i="1"/>
  <c r="G70" i="1"/>
  <c r="H70" i="1"/>
  <c r="I70" i="1"/>
  <c r="J70" i="1"/>
  <c r="K70" i="1"/>
  <c r="L70" i="1"/>
  <c r="M70" i="1"/>
  <c r="D71" i="1"/>
  <c r="E71" i="1"/>
  <c r="F71" i="1"/>
  <c r="G71" i="1"/>
  <c r="H71" i="1"/>
  <c r="I71" i="1"/>
  <c r="J71" i="1"/>
  <c r="K71" i="1"/>
  <c r="L71" i="1"/>
  <c r="M71" i="1"/>
  <c r="D72" i="1"/>
  <c r="E72" i="1"/>
  <c r="F72" i="1"/>
  <c r="G72" i="1"/>
  <c r="H72" i="1"/>
  <c r="I72" i="1"/>
  <c r="J72" i="1"/>
  <c r="K72" i="1"/>
  <c r="L72" i="1"/>
  <c r="M72" i="1"/>
  <c r="C96" i="1"/>
  <c r="B97" i="1"/>
  <c r="B98" i="1" s="1"/>
  <c r="C97" i="1"/>
  <c r="C98" i="1"/>
  <c r="C99" i="1"/>
  <c r="C100" i="1"/>
  <c r="C101" i="1"/>
  <c r="C102" i="1"/>
  <c r="C103" i="1"/>
  <c r="C104" i="1"/>
  <c r="C105" i="1"/>
  <c r="C88" i="1" s="1"/>
  <c r="C109" i="1"/>
  <c r="B110" i="1"/>
  <c r="B111" i="1" s="1"/>
  <c r="C110" i="1"/>
  <c r="C111" i="1"/>
  <c r="C112" i="1"/>
  <c r="C113" i="1"/>
  <c r="C114" i="1"/>
  <c r="C115" i="1"/>
  <c r="C116" i="1"/>
  <c r="C117" i="1"/>
  <c r="C118" i="1"/>
  <c r="C90" i="1"/>
  <c r="L50" i="1" l="1"/>
  <c r="J47" i="1"/>
  <c r="J50" i="1" s="1"/>
  <c r="J52" i="1" s="1"/>
  <c r="J75" i="1" s="1"/>
  <c r="J76" i="1" s="1"/>
  <c r="E29" i="1"/>
  <c r="E36" i="1" s="1"/>
  <c r="E39" i="1" s="1"/>
  <c r="E57" i="1" s="1"/>
  <c r="E64" i="1" s="1"/>
  <c r="H35" i="1"/>
  <c r="H36" i="1" s="1"/>
  <c r="H39" i="1" s="1"/>
  <c r="H41" i="1" s="1"/>
  <c r="H66" i="1" s="1"/>
  <c r="F47" i="1"/>
  <c r="F50" i="1" s="1"/>
  <c r="I47" i="1"/>
  <c r="I50" i="1" s="1"/>
  <c r="I52" i="1" s="1"/>
  <c r="I75" i="1" s="1"/>
  <c r="L35" i="1"/>
  <c r="J29" i="1"/>
  <c r="F73" i="1"/>
  <c r="K73" i="1"/>
  <c r="D35" i="1"/>
  <c r="D36" i="1" s="1"/>
  <c r="D39" i="1" s="1"/>
  <c r="D47" i="1"/>
  <c r="D50" i="1" s="1"/>
  <c r="D52" i="1" s="1"/>
  <c r="E35" i="1"/>
  <c r="G35" i="1"/>
  <c r="M35" i="1"/>
  <c r="M36" i="1" s="1"/>
  <c r="M39" i="1" s="1"/>
  <c r="I35" i="1"/>
  <c r="M73" i="1"/>
  <c r="E73" i="1"/>
  <c r="J35" i="1"/>
  <c r="J36" i="1" s="1"/>
  <c r="J39" i="1" s="1"/>
  <c r="M47" i="1"/>
  <c r="M50" i="1" s="1"/>
  <c r="M52" i="1" s="1"/>
  <c r="M75" i="1" s="1"/>
  <c r="K35" i="1"/>
  <c r="D73" i="1"/>
  <c r="K47" i="1"/>
  <c r="K50" i="1" s="1"/>
  <c r="K52" i="1" s="1"/>
  <c r="I29" i="1"/>
  <c r="F29" i="1"/>
  <c r="F35" i="1"/>
  <c r="G29" i="1"/>
  <c r="L73" i="1"/>
  <c r="L76" i="1" s="1"/>
  <c r="E47" i="1"/>
  <c r="E50" i="1" s="1"/>
  <c r="E96" i="1"/>
  <c r="H73" i="1"/>
  <c r="J73" i="1"/>
  <c r="G47" i="1"/>
  <c r="G50" i="1" s="1"/>
  <c r="G73" i="1"/>
  <c r="I73" i="1"/>
  <c r="H47" i="1"/>
  <c r="H50" i="1" s="1"/>
  <c r="H52" i="1" s="1"/>
  <c r="H75" i="1" s="1"/>
  <c r="L29" i="1"/>
  <c r="B99" i="1"/>
  <c r="L52" i="1"/>
  <c r="L75" i="1" s="1"/>
  <c r="I36" i="1"/>
  <c r="I39" i="1" s="1"/>
  <c r="K29" i="1"/>
  <c r="K36" i="1" s="1"/>
  <c r="K39" i="1" s="1"/>
  <c r="E52" i="1"/>
  <c r="E75" i="1" s="1"/>
  <c r="B112" i="1"/>
  <c r="G95" i="1"/>
  <c r="F96" i="1"/>
  <c r="F97" i="1"/>
  <c r="E108" i="1"/>
  <c r="L36" i="1" l="1"/>
  <c r="L39" i="1" s="1"/>
  <c r="L57" i="1" s="1"/>
  <c r="L64" i="1" s="1"/>
  <c r="H76" i="1"/>
  <c r="I76" i="1"/>
  <c r="G36" i="1"/>
  <c r="G39" i="1" s="1"/>
  <c r="G57" i="1" s="1"/>
  <c r="G64" i="1" s="1"/>
  <c r="G99" i="1" s="1"/>
  <c r="I53" i="1"/>
  <c r="D75" i="1"/>
  <c r="D76" i="1" s="1"/>
  <c r="D53" i="1"/>
  <c r="K75" i="1"/>
  <c r="K76" i="1" s="1"/>
  <c r="K53" i="1"/>
  <c r="M53" i="1"/>
  <c r="E76" i="1"/>
  <c r="F36" i="1"/>
  <c r="F39" i="1" s="1"/>
  <c r="F41" i="1" s="1"/>
  <c r="F66" i="1" s="1"/>
  <c r="M76" i="1"/>
  <c r="E99" i="1"/>
  <c r="L53" i="1"/>
  <c r="G52" i="1"/>
  <c r="G75" i="1" s="1"/>
  <c r="G76" i="1" s="1"/>
  <c r="H57" i="1"/>
  <c r="H64" i="1" s="1"/>
  <c r="H67" i="1" s="1"/>
  <c r="E41" i="1"/>
  <c r="E97" i="1"/>
  <c r="D57" i="1"/>
  <c r="D64" i="1" s="1"/>
  <c r="D99" i="1" s="1"/>
  <c r="D41" i="1"/>
  <c r="D66" i="1" s="1"/>
  <c r="H95" i="1"/>
  <c r="G98" i="1"/>
  <c r="G96" i="1"/>
  <c r="G97" i="1"/>
  <c r="H53" i="1"/>
  <c r="J53" i="1"/>
  <c r="I41" i="1"/>
  <c r="I66" i="1" s="1"/>
  <c r="I57" i="1"/>
  <c r="I64" i="1" s="1"/>
  <c r="E98" i="1"/>
  <c r="B113" i="1"/>
  <c r="F52" i="1"/>
  <c r="F75" i="1" s="1"/>
  <c r="F76" i="1" s="1"/>
  <c r="J57" i="1"/>
  <c r="J64" i="1" s="1"/>
  <c r="J41" i="1"/>
  <c r="J66" i="1" s="1"/>
  <c r="E53" i="1"/>
  <c r="M57" i="1"/>
  <c r="M64" i="1" s="1"/>
  <c r="M41" i="1"/>
  <c r="M66" i="1" s="1"/>
  <c r="K57" i="1"/>
  <c r="K64" i="1" s="1"/>
  <c r="K41" i="1"/>
  <c r="K66" i="1" s="1"/>
  <c r="K42" i="1"/>
  <c r="E109" i="1"/>
  <c r="F108" i="1"/>
  <c r="B100" i="1"/>
  <c r="H42" i="1"/>
  <c r="F57" i="1" l="1"/>
  <c r="F64" i="1" s="1"/>
  <c r="F42" i="1"/>
  <c r="J42" i="1"/>
  <c r="L41" i="1"/>
  <c r="L66" i="1" s="1"/>
  <c r="L67" i="1" s="1"/>
  <c r="G100" i="1"/>
  <c r="G41" i="1"/>
  <c r="G66" i="1" s="1"/>
  <c r="G67" i="1" s="1"/>
  <c r="G53" i="1"/>
  <c r="G42" i="1"/>
  <c r="I67" i="1"/>
  <c r="F99" i="1"/>
  <c r="G85" i="1" s="1"/>
  <c r="E66" i="1"/>
  <c r="E67" i="1" s="1"/>
  <c r="E113" i="1" s="1"/>
  <c r="E42" i="1"/>
  <c r="B114" i="1"/>
  <c r="G108" i="1"/>
  <c r="F109" i="1"/>
  <c r="F110" i="1"/>
  <c r="K67" i="1"/>
  <c r="J67" i="1"/>
  <c r="I42" i="1"/>
  <c r="D67" i="1"/>
  <c r="D113" i="1" s="1"/>
  <c r="D97" i="1"/>
  <c r="D96" i="1"/>
  <c r="D98" i="1"/>
  <c r="I95" i="1"/>
  <c r="H100" i="1"/>
  <c r="H96" i="1"/>
  <c r="H98" i="1"/>
  <c r="H99" i="1"/>
  <c r="H97" i="1"/>
  <c r="E100" i="1"/>
  <c r="B101" i="1"/>
  <c r="D100" i="1"/>
  <c r="D42" i="1"/>
  <c r="M67" i="1"/>
  <c r="F53" i="1"/>
  <c r="M42" i="1"/>
  <c r="F67" i="1" l="1"/>
  <c r="F98" i="1"/>
  <c r="F82" i="1" s="1"/>
  <c r="G79" i="1"/>
  <c r="L42" i="1"/>
  <c r="F100" i="1"/>
  <c r="H85" i="1" s="1"/>
  <c r="G82" i="1"/>
  <c r="E111" i="1"/>
  <c r="E110" i="1"/>
  <c r="E112" i="1"/>
  <c r="D82" i="1"/>
  <c r="D85" i="1"/>
  <c r="D79" i="1"/>
  <c r="J95" i="1"/>
  <c r="I101" i="1"/>
  <c r="I99" i="1"/>
  <c r="I98" i="1"/>
  <c r="I96" i="1"/>
  <c r="I97" i="1"/>
  <c r="I100" i="1"/>
  <c r="E79" i="1"/>
  <c r="E82" i="1"/>
  <c r="E85" i="1"/>
  <c r="H82" i="1"/>
  <c r="B102" i="1"/>
  <c r="I102" i="1" s="1"/>
  <c r="E101" i="1"/>
  <c r="F101" i="1"/>
  <c r="D101" i="1"/>
  <c r="G101" i="1"/>
  <c r="D109" i="1"/>
  <c r="D111" i="1"/>
  <c r="D110" i="1"/>
  <c r="D112" i="1"/>
  <c r="H101" i="1"/>
  <c r="H108" i="1"/>
  <c r="G112" i="1"/>
  <c r="G109" i="1"/>
  <c r="G110" i="1"/>
  <c r="G113" i="1"/>
  <c r="G114" i="1"/>
  <c r="G111" i="1"/>
  <c r="D114" i="1"/>
  <c r="B115" i="1"/>
  <c r="G115" i="1" s="1"/>
  <c r="E114" i="1"/>
  <c r="H79" i="1" l="1"/>
  <c r="F79" i="1"/>
  <c r="F111" i="1"/>
  <c r="F80" i="1" s="1"/>
  <c r="F113" i="1"/>
  <c r="F114" i="1"/>
  <c r="F112" i="1"/>
  <c r="F85" i="1"/>
  <c r="I85" i="1"/>
  <c r="I82" i="1"/>
  <c r="I79" i="1"/>
  <c r="H113" i="1"/>
  <c r="H114" i="1"/>
  <c r="I108" i="1"/>
  <c r="H115" i="1"/>
  <c r="H112" i="1"/>
  <c r="H111" i="1"/>
  <c r="H109" i="1"/>
  <c r="H110" i="1"/>
  <c r="D80" i="1"/>
  <c r="D83" i="1"/>
  <c r="D86" i="1"/>
  <c r="G86" i="1"/>
  <c r="G83" i="1"/>
  <c r="G80" i="1"/>
  <c r="D102" i="1"/>
  <c r="B103" i="1"/>
  <c r="J103" i="1" s="1"/>
  <c r="F102" i="1"/>
  <c r="E102" i="1"/>
  <c r="G102" i="1"/>
  <c r="H102" i="1"/>
  <c r="E86" i="1"/>
  <c r="E80" i="1"/>
  <c r="E83" i="1"/>
  <c r="D115" i="1"/>
  <c r="B116" i="1"/>
  <c r="H116" i="1" s="1"/>
  <c r="E115" i="1"/>
  <c r="F115" i="1"/>
  <c r="J96" i="1"/>
  <c r="J97" i="1"/>
  <c r="J100" i="1"/>
  <c r="K95" i="1"/>
  <c r="J102" i="1"/>
  <c r="J98" i="1"/>
  <c r="J101" i="1"/>
  <c r="J99" i="1"/>
  <c r="F86" i="1" l="1"/>
  <c r="F83" i="1"/>
  <c r="H80" i="1"/>
  <c r="K98" i="1"/>
  <c r="K103" i="1"/>
  <c r="K102" i="1"/>
  <c r="L95" i="1"/>
  <c r="K100" i="1"/>
  <c r="K96" i="1"/>
  <c r="K101" i="1"/>
  <c r="K99" i="1"/>
  <c r="K97" i="1"/>
  <c r="B117" i="1"/>
  <c r="D116" i="1"/>
  <c r="E116" i="1"/>
  <c r="F116" i="1"/>
  <c r="G116" i="1"/>
  <c r="H83" i="1"/>
  <c r="D103" i="1"/>
  <c r="E103" i="1"/>
  <c r="B104" i="1"/>
  <c r="F103" i="1"/>
  <c r="G103" i="1"/>
  <c r="H103" i="1"/>
  <c r="I103" i="1"/>
  <c r="I114" i="1"/>
  <c r="J108" i="1"/>
  <c r="I115" i="1"/>
  <c r="I116" i="1"/>
  <c r="I109" i="1"/>
  <c r="I110" i="1"/>
  <c r="I112" i="1"/>
  <c r="I113" i="1"/>
  <c r="I111" i="1"/>
  <c r="J82" i="1"/>
  <c r="J79" i="1"/>
  <c r="J85" i="1"/>
  <c r="H86" i="1"/>
  <c r="B105" i="1" l="1"/>
  <c r="D104" i="1"/>
  <c r="E104" i="1"/>
  <c r="F104" i="1"/>
  <c r="G104" i="1"/>
  <c r="H104" i="1"/>
  <c r="I104" i="1"/>
  <c r="J104" i="1"/>
  <c r="L101" i="1"/>
  <c r="L105" i="1"/>
  <c r="L96" i="1"/>
  <c r="L97" i="1"/>
  <c r="L100" i="1"/>
  <c r="L104" i="1"/>
  <c r="M95" i="1"/>
  <c r="L98" i="1"/>
  <c r="L102" i="1"/>
  <c r="L99" i="1"/>
  <c r="L103" i="1"/>
  <c r="J117" i="1"/>
  <c r="K108" i="1"/>
  <c r="J115" i="1"/>
  <c r="J86" i="1" s="1"/>
  <c r="J112" i="1"/>
  <c r="J116" i="1"/>
  <c r="J111" i="1"/>
  <c r="J110" i="1"/>
  <c r="J109" i="1"/>
  <c r="J114" i="1"/>
  <c r="J113" i="1"/>
  <c r="K82" i="1"/>
  <c r="K85" i="1"/>
  <c r="K79" i="1"/>
  <c r="K104" i="1"/>
  <c r="D117" i="1"/>
  <c r="B118" i="1"/>
  <c r="E117" i="1"/>
  <c r="F117" i="1"/>
  <c r="G117" i="1"/>
  <c r="H117" i="1"/>
  <c r="I117" i="1"/>
  <c r="I86" i="1"/>
  <c r="I83" i="1"/>
  <c r="I80" i="1"/>
  <c r="K117" i="1" l="1"/>
  <c r="K113" i="1"/>
  <c r="L108" i="1"/>
  <c r="K118" i="1"/>
  <c r="K114" i="1"/>
  <c r="K116" i="1"/>
  <c r="K110" i="1"/>
  <c r="K112" i="1"/>
  <c r="K115" i="1"/>
  <c r="K111" i="1"/>
  <c r="K109" i="1"/>
  <c r="E105" i="1"/>
  <c r="F105" i="1"/>
  <c r="D105" i="1"/>
  <c r="G105" i="1"/>
  <c r="H105" i="1"/>
  <c r="I105" i="1"/>
  <c r="J105" i="1"/>
  <c r="K105" i="1"/>
  <c r="D118" i="1"/>
  <c r="E118" i="1"/>
  <c r="F118" i="1"/>
  <c r="G118" i="1"/>
  <c r="H118" i="1"/>
  <c r="I118" i="1"/>
  <c r="M99" i="1"/>
  <c r="M105" i="1"/>
  <c r="M98" i="1"/>
  <c r="M96" i="1"/>
  <c r="M97" i="1"/>
  <c r="M102" i="1"/>
  <c r="M104" i="1"/>
  <c r="M103" i="1"/>
  <c r="M100" i="1"/>
  <c r="M101" i="1"/>
  <c r="L79" i="1"/>
  <c r="L82" i="1"/>
  <c r="L85" i="1"/>
  <c r="J80" i="1"/>
  <c r="J118" i="1"/>
  <c r="J83" i="1"/>
  <c r="E90" i="1" l="1"/>
  <c r="G90" i="1"/>
  <c r="H90" i="1"/>
  <c r="I90" i="1"/>
  <c r="J90" i="1"/>
  <c r="F90" i="1"/>
  <c r="K90" i="1"/>
  <c r="D90" i="1"/>
  <c r="L115" i="1"/>
  <c r="L117" i="1"/>
  <c r="L83" i="1" s="1"/>
  <c r="L116" i="1"/>
  <c r="M108" i="1"/>
  <c r="L112" i="1"/>
  <c r="L118" i="1"/>
  <c r="L113" i="1"/>
  <c r="L111" i="1"/>
  <c r="L110" i="1"/>
  <c r="L109" i="1"/>
  <c r="L114" i="1"/>
  <c r="J88" i="1"/>
  <c r="M82" i="1"/>
  <c r="D88" i="1"/>
  <c r="L88" i="1"/>
  <c r="E88" i="1"/>
  <c r="M88" i="1"/>
  <c r="M79" i="1"/>
  <c r="F88" i="1"/>
  <c r="G88" i="1"/>
  <c r="M85" i="1"/>
  <c r="I88" i="1"/>
  <c r="H88" i="1"/>
  <c r="I89" i="1" s="1"/>
  <c r="K88" i="1"/>
  <c r="L89" i="1" s="1"/>
  <c r="K80" i="1"/>
  <c r="K83" i="1"/>
  <c r="K86" i="1"/>
  <c r="F89" i="1" l="1"/>
  <c r="M89" i="1"/>
  <c r="G91" i="1"/>
  <c r="K91" i="1"/>
  <c r="I91" i="1"/>
  <c r="J89" i="1"/>
  <c r="E89" i="1"/>
  <c r="D89" i="1"/>
  <c r="E91" i="1"/>
  <c r="D91" i="1"/>
  <c r="H91" i="1"/>
  <c r="H89" i="1"/>
  <c r="K89" i="1"/>
  <c r="F91" i="1"/>
  <c r="G89" i="1"/>
  <c r="L86" i="1"/>
  <c r="L80" i="1"/>
  <c r="M109" i="1"/>
  <c r="M110" i="1"/>
  <c r="M113" i="1"/>
  <c r="M117" i="1"/>
  <c r="M118" i="1"/>
  <c r="M86" i="1" s="1"/>
  <c r="M114" i="1"/>
  <c r="M112" i="1"/>
  <c r="M116" i="1"/>
  <c r="M115" i="1"/>
  <c r="M111" i="1"/>
  <c r="L90" i="1"/>
  <c r="J91" i="1"/>
  <c r="M80" i="1" l="1"/>
  <c r="M90" i="1"/>
  <c r="M91" i="1" s="1"/>
  <c r="M83" i="1"/>
  <c r="L91" i="1"/>
</calcChain>
</file>

<file path=xl/sharedStrings.xml><?xml version="1.0" encoding="utf-8"?>
<sst xmlns="http://schemas.openxmlformats.org/spreadsheetml/2006/main" count="78" uniqueCount="66">
  <si>
    <t>Initial Cash Investment</t>
  </si>
  <si>
    <t>Pretax Reinvestment Rate</t>
  </si>
  <si>
    <t>After-Tax Reinvestment Rate</t>
  </si>
  <si>
    <t>Pretax Discount Rate</t>
  </si>
  <si>
    <t>After-Tax Discount Rate</t>
  </si>
  <si>
    <t>Gross Sales</t>
  </si>
  <si>
    <t>Cost of Sales</t>
  </si>
  <si>
    <t>Cost Center 1 Costs</t>
  </si>
  <si>
    <t>Cost Center 2 Costs</t>
  </si>
  <si>
    <t>Cost Center 3 Costs</t>
  </si>
  <si>
    <t>Interest Expense</t>
  </si>
  <si>
    <t>Marginal Income Tax Rate</t>
  </si>
  <si>
    <t>Depreciation</t>
  </si>
  <si>
    <t>Other Noncash Expenses</t>
  </si>
  <si>
    <t>Debt Principal Payments</t>
  </si>
  <si>
    <t>Other Cash Nonexpenses</t>
  </si>
  <si>
    <t>Gross Residual</t>
  </si>
  <si>
    <t>Transaction/Disposal Costs</t>
  </si>
  <si>
    <t>Outstanding Debt on Asset(s)</t>
  </si>
  <si>
    <t>Nontaxable Portion of Residual</t>
  </si>
  <si>
    <t>Marginal Tax  Rate on Residual</t>
  </si>
  <si>
    <t>Profit and Loss Statement</t>
  </si>
  <si>
    <t>Less: Cost of Sales</t>
  </si>
  <si>
    <t>Gross Margin</t>
  </si>
  <si>
    <t>Operating Expenses</t>
  </si>
  <si>
    <t>Total Operating Expenses</t>
  </si>
  <si>
    <t>Operating Income</t>
  </si>
  <si>
    <t>Net Income (Loss) Before Taxes</t>
  </si>
  <si>
    <t>Income Tax Expenses (Savings)</t>
  </si>
  <si>
    <t>Net Income (Loss) After Taxes</t>
  </si>
  <si>
    <t>Gain and Loss Statement</t>
  </si>
  <si>
    <t>Less: Transaction/Disposal Costs</t>
  </si>
  <si>
    <t>Net Residual</t>
  </si>
  <si>
    <t>Pretax Gain (Loss) on Disposal</t>
  </si>
  <si>
    <t>After-Tax Gain (Loss) on Disposal</t>
  </si>
  <si>
    <t>Net Income Before Taxes</t>
  </si>
  <si>
    <t>Addbacks of Noncash Expenses</t>
  </si>
  <si>
    <t>Deducts of Cash Nonexpenses</t>
  </si>
  <si>
    <t>Pretax Operating Cash Flow</t>
  </si>
  <si>
    <t>After-Tax Operating Cash Flow</t>
  </si>
  <si>
    <t>Less: Transaction/Sales Costs</t>
  </si>
  <si>
    <t>Less:  Outstanding Debt</t>
  </si>
  <si>
    <t>Pretax Liquidation Cash Flow</t>
  </si>
  <si>
    <t>After-Tax Liquidation Cash Flow</t>
  </si>
  <si>
    <t>Cash Flow Analysis</t>
  </si>
  <si>
    <t>Pretax IRR</t>
  </si>
  <si>
    <t>After-Tax IRR</t>
  </si>
  <si>
    <t>Pretax Adjusted IRR</t>
  </si>
  <si>
    <t>After-Tax Adjusted IRR</t>
  </si>
  <si>
    <t>Pretax Net Present Value</t>
  </si>
  <si>
    <t>After-Tax Net Present Value</t>
  </si>
  <si>
    <t>Pretax Cumulative Cash Flows</t>
  </si>
  <si>
    <t>Pretax Payback Period</t>
  </si>
  <si>
    <t>After-Tax Cumulative Cash Flows</t>
  </si>
  <si>
    <t>After-Tax Payback Period</t>
  </si>
  <si>
    <t>Pretax Cash Flow Scenarios</t>
  </si>
  <si>
    <t>Number of Periods Held:</t>
  </si>
  <si>
    <t>After-Tax Cash Flow Scenarios</t>
  </si>
  <si>
    <t>Operating Cash Flows</t>
  </si>
  <si>
    <t>Liquidation Cash Flows</t>
  </si>
  <si>
    <t>Cost Center 2</t>
  </si>
  <si>
    <t>Cost Center 3</t>
  </si>
  <si>
    <t>Cost Center 1</t>
  </si>
  <si>
    <t>Other</t>
  </si>
  <si>
    <t>The Ten-Year Cash Flow Planning Workbook</t>
  </si>
  <si>
    <t>Copyright 2015 by Stephen L. Nelson CPA, PLLC.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</si>
</sst>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44" formatCode="_(&quot;$&quot;* #,##0.00_);_(&quot;$&quot;* \(#,##0.00\);_(&quot;$&quot;* &quot;-&quot;??_);_(@_)"/>
    <numFmt numFmtId="164" formatCode="#,##0\ ;\(#,##0\)"/>
    <numFmt numFmtId="165" formatCode="&quot;Period &quot;0"/>
  </numFmts>
  <fonts count="6" x14ac:knownFonts="1">
    <font>
      <sz val="12"/>
      <color theme="1"/>
      <name val="Arial"/>
      <family val="2"/>
    </font>
    <font>
      <b/>
      <sz val="20"/>
      <name val="Georgia"/>
      <family val="1"/>
    </font>
    <font>
      <sz val="12"/>
      <name val="Arial"/>
      <family val="2"/>
    </font>
    <font>
      <b/>
      <sz val="12"/>
      <name val="Arial"/>
      <family val="2"/>
    </font>
    <font>
      <b/>
      <sz val="20"/>
      <color theme="1"/>
      <name val="Georgia"/>
      <family val="1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AE18F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rgb="FF00934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auto="1"/>
      </bottom>
      <diagonal/>
    </border>
  </borders>
  <cellStyleXfs count="4">
    <xf numFmtId="0" fontId="0" fillId="0" borderId="0" applyFill="0" applyBorder="0"/>
    <xf numFmtId="0" fontId="4" fillId="0" borderId="14" applyNumberFormat="0" applyFill="0" applyAlignment="0" applyProtection="0"/>
    <xf numFmtId="0" fontId="2" fillId="2" borderId="13" applyNumberFormat="0" applyBorder="0" applyAlignment="0">
      <protection locked="0"/>
    </xf>
    <xf numFmtId="0" fontId="2" fillId="3" borderId="13" applyNumberFormat="0" applyBorder="0" applyAlignment="0" applyProtection="0"/>
  </cellStyleXfs>
  <cellXfs count="48">
    <xf numFmtId="0" fontId="0" fillId="0" borderId="0" xfId="0"/>
    <xf numFmtId="0" fontId="0" fillId="0" borderId="0" xfId="0" applyNumberFormat="1" applyAlignment="1">
      <alignment horizontal="center"/>
    </xf>
    <xf numFmtId="0" fontId="1" fillId="0" borderId="10" xfId="0" applyFont="1" applyBorder="1"/>
    <xf numFmtId="0" fontId="2" fillId="0" borderId="0" xfId="0" applyFont="1" applyBorder="1"/>
    <xf numFmtId="165" fontId="2" fillId="0" borderId="5" xfId="0" applyNumberFormat="1" applyFont="1" applyBorder="1"/>
    <xf numFmtId="3" fontId="2" fillId="1" borderId="4" xfId="0" applyNumberFormat="1" applyFont="1" applyFill="1" applyBorder="1"/>
    <xf numFmtId="0" fontId="2" fillId="1" borderId="1" xfId="0" applyNumberFormat="1" applyFont="1" applyFill="1" applyBorder="1"/>
    <xf numFmtId="0" fontId="2" fillId="0" borderId="0" xfId="0" applyFont="1"/>
    <xf numFmtId="0" fontId="2" fillId="0" borderId="8" xfId="0" applyNumberFormat="1" applyFont="1" applyBorder="1"/>
    <xf numFmtId="5" fontId="2" fillId="0" borderId="4" xfId="0" applyNumberFormat="1" applyFont="1" applyBorder="1"/>
    <xf numFmtId="164" fontId="2" fillId="0" borderId="4" xfId="0" applyNumberFormat="1" applyFont="1" applyBorder="1"/>
    <xf numFmtId="3" fontId="2" fillId="1" borderId="1" xfId="0" applyNumberFormat="1" applyFont="1" applyFill="1" applyBorder="1"/>
    <xf numFmtId="0" fontId="0" fillId="0" borderId="0" xfId="0" applyFill="1"/>
    <xf numFmtId="0" fontId="3" fillId="0" borderId="0" xfId="0" applyFont="1" applyBorder="1"/>
    <xf numFmtId="0" fontId="2" fillId="0" borderId="0" xfId="0" applyNumberFormat="1" applyFont="1" applyBorder="1"/>
    <xf numFmtId="3" fontId="2" fillId="1" borderId="3" xfId="0" applyNumberFormat="1" applyFont="1" applyFill="1" applyBorder="1"/>
    <xf numFmtId="164" fontId="2" fillId="0" borderId="0" xfId="0" applyNumberFormat="1" applyFont="1" applyBorder="1"/>
    <xf numFmtId="9" fontId="2" fillId="1" borderId="3" xfId="0" applyNumberFormat="1" applyFont="1" applyFill="1" applyBorder="1"/>
    <xf numFmtId="0" fontId="2" fillId="0" borderId="0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44" fontId="2" fillId="2" borderId="3" xfId="2" applyNumberFormat="1" applyBorder="1">
      <protection locked="0"/>
    </xf>
    <xf numFmtId="10" fontId="2" fillId="2" borderId="3" xfId="2" applyNumberFormat="1" applyBorder="1">
      <protection locked="0"/>
    </xf>
    <xf numFmtId="44" fontId="2" fillId="2" borderId="4" xfId="2" applyNumberFormat="1" applyBorder="1">
      <protection locked="0"/>
    </xf>
    <xf numFmtId="9" fontId="2" fillId="2" borderId="4" xfId="2" applyNumberFormat="1" applyBorder="1">
      <protection locked="0"/>
    </xf>
    <xf numFmtId="9" fontId="2" fillId="2" borderId="1" xfId="2" applyNumberFormat="1" applyBorder="1">
      <protection locked="0"/>
    </xf>
    <xf numFmtId="44" fontId="2" fillId="3" borderId="4" xfId="3" applyNumberFormat="1" applyBorder="1"/>
    <xf numFmtId="44" fontId="2" fillId="3" borderId="7" xfId="3" applyNumberFormat="1" applyBorder="1"/>
    <xf numFmtId="44" fontId="2" fillId="3" borderId="6" xfId="3" applyNumberFormat="1" applyBorder="1"/>
    <xf numFmtId="44" fontId="2" fillId="3" borderId="11" xfId="3" applyNumberFormat="1" applyBorder="1"/>
    <xf numFmtId="44" fontId="2" fillId="3" borderId="12" xfId="3" applyNumberFormat="1" applyBorder="1"/>
    <xf numFmtId="44" fontId="2" fillId="3" borderId="3" xfId="3" applyNumberFormat="1" applyBorder="1"/>
    <xf numFmtId="44" fontId="2" fillId="3" borderId="9" xfId="3" applyNumberFormat="1" applyBorder="1"/>
    <xf numFmtId="10" fontId="2" fillId="3" borderId="4" xfId="3" applyNumberFormat="1" applyBorder="1"/>
    <xf numFmtId="10" fontId="2" fillId="3" borderId="3" xfId="3" applyNumberFormat="1" applyBorder="1"/>
    <xf numFmtId="5" fontId="2" fillId="3" borderId="4" xfId="3" applyNumberFormat="1" applyBorder="1"/>
    <xf numFmtId="164" fontId="2" fillId="3" borderId="3" xfId="3" applyNumberFormat="1" applyBorder="1"/>
    <xf numFmtId="5" fontId="2" fillId="3" borderId="3" xfId="3" applyNumberFormat="1" applyBorder="1"/>
    <xf numFmtId="0" fontId="2" fillId="3" borderId="3" xfId="3" applyBorder="1"/>
    <xf numFmtId="1" fontId="2" fillId="3" borderId="4" xfId="3" applyNumberFormat="1" applyBorder="1"/>
    <xf numFmtId="0" fontId="2" fillId="3" borderId="1" xfId="3" applyBorder="1"/>
    <xf numFmtId="1" fontId="2" fillId="3" borderId="1" xfId="3" applyNumberFormat="1" applyBorder="1"/>
    <xf numFmtId="0" fontId="2" fillId="3" borderId="2" xfId="3" applyBorder="1"/>
    <xf numFmtId="0" fontId="2" fillId="3" borderId="9" xfId="3" applyNumberFormat="1" applyBorder="1" applyAlignment="1">
      <alignment horizontal="center"/>
    </xf>
    <xf numFmtId="0" fontId="2" fillId="3" borderId="3" xfId="3" applyNumberFormat="1" applyBorder="1" applyAlignment="1">
      <alignment horizontal="center"/>
    </xf>
    <xf numFmtId="0" fontId="2" fillId="3" borderId="1" xfId="3" applyNumberFormat="1" applyBorder="1" applyAlignment="1">
      <alignment horizontal="center"/>
    </xf>
    <xf numFmtId="44" fontId="2" fillId="3" borderId="1" xfId="3" applyNumberFormat="1" applyBorder="1"/>
    <xf numFmtId="44" fontId="2" fillId="3" borderId="2" xfId="3" applyNumberFormat="1" applyBorder="1"/>
    <xf numFmtId="0" fontId="5" fillId="0" borderId="0" xfId="0" applyFont="1"/>
  </cellXfs>
  <cellStyles count="4">
    <cellStyle name="Calculation" xfId="3" builtinId="22" customBuiltin="1"/>
    <cellStyle name="Input" xfId="2" builtinId="20" customBuiltin="1"/>
    <cellStyle name="Normal" xfId="0" builtinId="0" customBuiltin="1"/>
    <cellStyle name="Title" xfId="1" builtinId="15" customBuiltin="1"/>
  </cellStyles>
  <dxfs count="0"/>
  <tableStyles count="0" defaultTableStyle="TableStyleMedium2" defaultPivotStyle="PivotStyleLight16"/>
  <colors>
    <mruColors>
      <color rgb="FFBAE18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</xdr:row>
      <xdr:rowOff>0</xdr:rowOff>
    </xdr:from>
    <xdr:to>
      <xdr:col>17</xdr:col>
      <xdr:colOff>142875</xdr:colOff>
      <xdr:row>7</xdr:row>
      <xdr:rowOff>19050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0382250" y="523875"/>
          <a:ext cx="1971675" cy="971550"/>
        </a:xfrm>
        <a:prstGeom prst="rect">
          <a:avLst/>
        </a:prstGeom>
        <a:ln w="19050">
          <a:solidFill>
            <a:srgbClr val="009345"/>
          </a:solidFill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ln w="19050">
                <a:noFill/>
              </a:ln>
              <a:solidFill>
                <a:srgbClr val="000000"/>
              </a:solidFill>
              <a:latin typeface="Arial"/>
              <a:cs typeface="Arial"/>
            </a:rPr>
            <a:t>Enter inputs into the green</a:t>
          </a:r>
        </a:p>
        <a:p>
          <a:pPr algn="l" rtl="0">
            <a:defRPr sz="1000"/>
          </a:pPr>
          <a:r>
            <a:rPr lang="en-US" sz="1200" b="0" i="0" u="none" strike="noStrike" baseline="0">
              <a:ln w="19050">
                <a:noFill/>
              </a:ln>
              <a:solidFill>
                <a:srgbClr val="000000"/>
              </a:solidFill>
              <a:latin typeface="Arial"/>
              <a:cs typeface="Arial"/>
            </a:rPr>
            <a:t>cells in the topmost table. Cells highlighted in gray are calculations that should not be altered.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0"/>
  <sheetViews>
    <sheetView tabSelected="1" topLeftCell="A91" zoomScaleNormal="100" workbookViewId="0">
      <selection activeCell="A121" sqref="A121"/>
    </sheetView>
  </sheetViews>
  <sheetFormatPr defaultRowHeight="15" x14ac:dyDescent="0.2"/>
  <cols>
    <col min="1" max="1" width="2.88671875" customWidth="1"/>
    <col min="2" max="2" width="34.33203125" customWidth="1"/>
    <col min="3" max="13" width="15.109375" customWidth="1"/>
    <col min="14" max="14" width="2.88671875" customWidth="1"/>
  </cols>
  <sheetData>
    <row r="1" spans="1:14" ht="26.25" thickBot="1" x14ac:dyDescent="0.4">
      <c r="A1" s="2" t="s">
        <v>64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/>
    </row>
    <row r="2" spans="1:14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"/>
    </row>
    <row r="3" spans="1:14" x14ac:dyDescent="0.2">
      <c r="A3" s="14"/>
      <c r="B3" s="14"/>
      <c r="C3" s="4">
        <v>0</v>
      </c>
      <c r="D3" s="4">
        <f t="shared" ref="D3:M3" si="0">C3+1</f>
        <v>1</v>
      </c>
      <c r="E3" s="4">
        <f t="shared" si="0"/>
        <v>2</v>
      </c>
      <c r="F3" s="4">
        <f t="shared" si="0"/>
        <v>3</v>
      </c>
      <c r="G3" s="4">
        <f t="shared" si="0"/>
        <v>4</v>
      </c>
      <c r="H3" s="4">
        <f t="shared" si="0"/>
        <v>5</v>
      </c>
      <c r="I3" s="4">
        <f t="shared" si="0"/>
        <v>6</v>
      </c>
      <c r="J3" s="4">
        <f t="shared" si="0"/>
        <v>7</v>
      </c>
      <c r="K3" s="4">
        <f t="shared" si="0"/>
        <v>8</v>
      </c>
      <c r="L3" s="4">
        <f t="shared" si="0"/>
        <v>9</v>
      </c>
      <c r="M3" s="4">
        <f t="shared" si="0"/>
        <v>10</v>
      </c>
    </row>
    <row r="4" spans="1:14" x14ac:dyDescent="0.2">
      <c r="A4" s="14" t="s">
        <v>0</v>
      </c>
      <c r="B4" s="14"/>
      <c r="C4" s="20">
        <v>15000</v>
      </c>
      <c r="D4" s="5"/>
      <c r="E4" s="5"/>
      <c r="F4" s="5"/>
      <c r="G4" s="5"/>
      <c r="H4" s="5"/>
      <c r="I4" s="5"/>
      <c r="J4" s="5"/>
      <c r="K4" s="5"/>
      <c r="L4" s="5"/>
      <c r="M4" s="5"/>
    </row>
    <row r="5" spans="1:14" x14ac:dyDescent="0.2">
      <c r="A5" s="14" t="s">
        <v>1</v>
      </c>
      <c r="B5" s="14"/>
      <c r="C5" s="21">
        <v>0.12</v>
      </c>
      <c r="D5" s="5"/>
      <c r="E5" s="5"/>
      <c r="F5" s="5"/>
      <c r="G5" s="5"/>
      <c r="H5" s="5"/>
      <c r="I5" s="5"/>
      <c r="J5" s="5"/>
      <c r="K5" s="5"/>
      <c r="L5" s="5"/>
      <c r="M5" s="5"/>
    </row>
    <row r="6" spans="1:14" x14ac:dyDescent="0.2">
      <c r="A6" s="14" t="s">
        <v>2</v>
      </c>
      <c r="B6" s="14"/>
      <c r="C6" s="21">
        <v>0.08</v>
      </c>
      <c r="D6" s="5"/>
      <c r="E6" s="5"/>
      <c r="F6" s="5"/>
      <c r="G6" s="5"/>
      <c r="H6" s="5"/>
      <c r="I6" s="5"/>
      <c r="J6" s="5"/>
      <c r="K6" s="5"/>
      <c r="L6" s="5"/>
      <c r="M6" s="5"/>
    </row>
    <row r="7" spans="1:14" x14ac:dyDescent="0.2">
      <c r="A7" s="14" t="s">
        <v>3</v>
      </c>
      <c r="B7" s="14"/>
      <c r="C7" s="21">
        <v>0.12</v>
      </c>
      <c r="D7" s="5"/>
      <c r="E7" s="5"/>
      <c r="F7" s="5"/>
      <c r="G7" s="5"/>
      <c r="H7" s="5"/>
      <c r="I7" s="5"/>
      <c r="J7" s="5"/>
      <c r="K7" s="5"/>
      <c r="L7" s="5"/>
      <c r="M7" s="5"/>
    </row>
    <row r="8" spans="1:14" x14ac:dyDescent="0.2">
      <c r="A8" s="14" t="s">
        <v>4</v>
      </c>
      <c r="B8" s="14"/>
      <c r="C8" s="21">
        <v>0.08</v>
      </c>
      <c r="D8" s="5"/>
      <c r="E8" s="5"/>
      <c r="F8" s="5"/>
      <c r="G8" s="5"/>
      <c r="H8" s="5"/>
      <c r="I8" s="5"/>
      <c r="J8" s="5"/>
      <c r="K8" s="5"/>
      <c r="L8" s="5"/>
      <c r="M8" s="5"/>
    </row>
    <row r="9" spans="1:14" x14ac:dyDescent="0.2">
      <c r="A9" s="14" t="s">
        <v>5</v>
      </c>
      <c r="B9" s="14"/>
      <c r="C9" s="15"/>
      <c r="D9" s="22">
        <v>10000</v>
      </c>
      <c r="E9" s="22">
        <v>10000</v>
      </c>
      <c r="F9" s="22">
        <v>10000</v>
      </c>
      <c r="G9" s="22">
        <v>10000</v>
      </c>
      <c r="H9" s="22">
        <v>10000</v>
      </c>
      <c r="I9" s="22">
        <v>10000</v>
      </c>
      <c r="J9" s="22">
        <v>10000</v>
      </c>
      <c r="K9" s="22">
        <v>10000</v>
      </c>
      <c r="L9" s="22">
        <v>10000</v>
      </c>
      <c r="M9" s="22">
        <v>10000</v>
      </c>
    </row>
    <row r="10" spans="1:14" x14ac:dyDescent="0.2">
      <c r="A10" s="14" t="s">
        <v>6</v>
      </c>
      <c r="B10" s="14"/>
      <c r="C10" s="15"/>
      <c r="D10" s="22">
        <f t="shared" ref="D10:M10" si="1">+D9*0.25</f>
        <v>2500</v>
      </c>
      <c r="E10" s="22">
        <f t="shared" si="1"/>
        <v>2500</v>
      </c>
      <c r="F10" s="22">
        <f t="shared" si="1"/>
        <v>2500</v>
      </c>
      <c r="G10" s="22">
        <f t="shared" si="1"/>
        <v>2500</v>
      </c>
      <c r="H10" s="22">
        <f t="shared" si="1"/>
        <v>2500</v>
      </c>
      <c r="I10" s="22">
        <f t="shared" si="1"/>
        <v>2500</v>
      </c>
      <c r="J10" s="22">
        <f t="shared" si="1"/>
        <v>2500</v>
      </c>
      <c r="K10" s="22">
        <f t="shared" si="1"/>
        <v>2500</v>
      </c>
      <c r="L10" s="22">
        <f t="shared" si="1"/>
        <v>2500</v>
      </c>
      <c r="M10" s="22">
        <f t="shared" si="1"/>
        <v>2500</v>
      </c>
    </row>
    <row r="11" spans="1:14" x14ac:dyDescent="0.2">
      <c r="A11" s="14" t="s">
        <v>7</v>
      </c>
      <c r="B11" s="14"/>
      <c r="C11" s="15"/>
      <c r="D11" s="22">
        <f t="shared" ref="D11:M11" si="2">0.3*D9</f>
        <v>3000</v>
      </c>
      <c r="E11" s="22">
        <f t="shared" si="2"/>
        <v>3000</v>
      </c>
      <c r="F11" s="22">
        <f t="shared" si="2"/>
        <v>3000</v>
      </c>
      <c r="G11" s="22">
        <f t="shared" si="2"/>
        <v>3000</v>
      </c>
      <c r="H11" s="22">
        <f t="shared" si="2"/>
        <v>3000</v>
      </c>
      <c r="I11" s="22">
        <f t="shared" si="2"/>
        <v>3000</v>
      </c>
      <c r="J11" s="22">
        <f t="shared" si="2"/>
        <v>3000</v>
      </c>
      <c r="K11" s="22">
        <f t="shared" si="2"/>
        <v>3000</v>
      </c>
      <c r="L11" s="22">
        <f t="shared" si="2"/>
        <v>3000</v>
      </c>
      <c r="M11" s="22">
        <f t="shared" si="2"/>
        <v>3000</v>
      </c>
    </row>
    <row r="12" spans="1:14" x14ac:dyDescent="0.2">
      <c r="A12" s="14" t="s">
        <v>8</v>
      </c>
      <c r="B12" s="14"/>
      <c r="C12" s="15"/>
      <c r="D12" s="22">
        <v>1000</v>
      </c>
      <c r="E12" s="22">
        <v>1000</v>
      </c>
      <c r="F12" s="22">
        <v>1000</v>
      </c>
      <c r="G12" s="22">
        <v>1000</v>
      </c>
      <c r="H12" s="22">
        <v>1000</v>
      </c>
      <c r="I12" s="22">
        <v>1000</v>
      </c>
      <c r="J12" s="22">
        <v>1000</v>
      </c>
      <c r="K12" s="22">
        <v>1000</v>
      </c>
      <c r="L12" s="22">
        <v>1000</v>
      </c>
      <c r="M12" s="22">
        <v>1000</v>
      </c>
    </row>
    <row r="13" spans="1:14" x14ac:dyDescent="0.2">
      <c r="A13" s="14" t="s">
        <v>9</v>
      </c>
      <c r="B13" s="14"/>
      <c r="C13" s="15"/>
      <c r="D13" s="22">
        <v>1000</v>
      </c>
      <c r="E13" s="22">
        <v>1000</v>
      </c>
      <c r="F13" s="22">
        <v>1000</v>
      </c>
      <c r="G13" s="22">
        <v>1000</v>
      </c>
      <c r="H13" s="22">
        <v>1000</v>
      </c>
      <c r="I13" s="22">
        <v>1000</v>
      </c>
      <c r="J13" s="22">
        <v>1000</v>
      </c>
      <c r="K13" s="22">
        <v>1000</v>
      </c>
      <c r="L13" s="22">
        <v>1000</v>
      </c>
      <c r="M13" s="22">
        <v>1000</v>
      </c>
    </row>
    <row r="14" spans="1:14" x14ac:dyDescent="0.2">
      <c r="A14" s="14" t="s">
        <v>10</v>
      </c>
      <c r="B14" s="14"/>
      <c r="C14" s="15"/>
      <c r="D14" s="22">
        <v>1000</v>
      </c>
      <c r="E14" s="22">
        <v>1000</v>
      </c>
      <c r="F14" s="22">
        <v>1000</v>
      </c>
      <c r="G14" s="22">
        <v>1000</v>
      </c>
      <c r="H14" s="22">
        <v>1000</v>
      </c>
      <c r="I14" s="22">
        <v>1000</v>
      </c>
      <c r="J14" s="22">
        <v>1000</v>
      </c>
      <c r="K14" s="22">
        <v>1000</v>
      </c>
      <c r="L14" s="22">
        <v>1000</v>
      </c>
      <c r="M14" s="22">
        <v>1000</v>
      </c>
    </row>
    <row r="15" spans="1:14" x14ac:dyDescent="0.2">
      <c r="A15" s="14" t="s">
        <v>11</v>
      </c>
      <c r="B15" s="14"/>
      <c r="C15" s="17"/>
      <c r="D15" s="23">
        <v>0.33</v>
      </c>
      <c r="E15" s="23">
        <v>0.33</v>
      </c>
      <c r="F15" s="23">
        <v>0.33</v>
      </c>
      <c r="G15" s="23">
        <v>0.33</v>
      </c>
      <c r="H15" s="23">
        <v>0.33</v>
      </c>
      <c r="I15" s="23">
        <v>0.33</v>
      </c>
      <c r="J15" s="23">
        <v>0.33</v>
      </c>
      <c r="K15" s="23">
        <v>0.33</v>
      </c>
      <c r="L15" s="23">
        <v>0.33</v>
      </c>
      <c r="M15" s="23">
        <v>0.33</v>
      </c>
    </row>
    <row r="16" spans="1:14" x14ac:dyDescent="0.2">
      <c r="A16" s="14" t="s">
        <v>12</v>
      </c>
      <c r="B16" s="14"/>
      <c r="C16" s="15"/>
      <c r="D16" s="22">
        <v>2500</v>
      </c>
      <c r="E16" s="22">
        <v>2500</v>
      </c>
      <c r="F16" s="22">
        <v>2500</v>
      </c>
      <c r="G16" s="22">
        <v>2500</v>
      </c>
      <c r="H16" s="22">
        <v>2500</v>
      </c>
      <c r="I16" s="22">
        <v>2500</v>
      </c>
      <c r="J16" s="22">
        <v>2500</v>
      </c>
      <c r="K16" s="22">
        <v>2500</v>
      </c>
      <c r="L16" s="22">
        <v>2500</v>
      </c>
      <c r="M16" s="22">
        <v>2500</v>
      </c>
    </row>
    <row r="17" spans="1:13" x14ac:dyDescent="0.2">
      <c r="A17" s="14" t="s">
        <v>13</v>
      </c>
      <c r="B17" s="14"/>
      <c r="C17" s="15"/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</row>
    <row r="18" spans="1:13" x14ac:dyDescent="0.2">
      <c r="A18" s="14" t="s">
        <v>14</v>
      </c>
      <c r="B18" s="14"/>
      <c r="C18" s="15"/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</row>
    <row r="19" spans="1:13" x14ac:dyDescent="0.2">
      <c r="A19" s="14" t="s">
        <v>15</v>
      </c>
      <c r="B19" s="14"/>
      <c r="C19" s="15"/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</row>
    <row r="20" spans="1:13" x14ac:dyDescent="0.2">
      <c r="A20" s="14" t="s">
        <v>16</v>
      </c>
      <c r="B20" s="14"/>
      <c r="C20" s="15"/>
      <c r="D20" s="22">
        <v>25000</v>
      </c>
      <c r="E20" s="22">
        <v>25000</v>
      </c>
      <c r="F20" s="22">
        <v>25000</v>
      </c>
      <c r="G20" s="22">
        <v>25000</v>
      </c>
      <c r="H20" s="22">
        <v>25000</v>
      </c>
      <c r="I20" s="22">
        <v>25000</v>
      </c>
      <c r="J20" s="22">
        <v>25000</v>
      </c>
      <c r="K20" s="22">
        <v>25000</v>
      </c>
      <c r="L20" s="22">
        <v>25000</v>
      </c>
      <c r="M20" s="22">
        <v>25000</v>
      </c>
    </row>
    <row r="21" spans="1:13" x14ac:dyDescent="0.2">
      <c r="A21" s="14" t="s">
        <v>17</v>
      </c>
      <c r="B21" s="14"/>
      <c r="C21" s="15"/>
      <c r="D21" s="22">
        <v>1250</v>
      </c>
      <c r="E21" s="22">
        <v>1250</v>
      </c>
      <c r="F21" s="22">
        <v>1250</v>
      </c>
      <c r="G21" s="22">
        <v>1250</v>
      </c>
      <c r="H21" s="22">
        <v>1250</v>
      </c>
      <c r="I21" s="22">
        <v>1250</v>
      </c>
      <c r="J21" s="22">
        <v>1250</v>
      </c>
      <c r="K21" s="22">
        <v>1250</v>
      </c>
      <c r="L21" s="22">
        <v>1250</v>
      </c>
      <c r="M21" s="22">
        <v>1250</v>
      </c>
    </row>
    <row r="22" spans="1:13" x14ac:dyDescent="0.2">
      <c r="A22" s="14" t="s">
        <v>18</v>
      </c>
      <c r="B22" s="14"/>
      <c r="C22" s="15"/>
      <c r="D22" s="22">
        <v>10000</v>
      </c>
      <c r="E22" s="22">
        <v>10000</v>
      </c>
      <c r="F22" s="22">
        <v>10000</v>
      </c>
      <c r="G22" s="22">
        <v>10000</v>
      </c>
      <c r="H22" s="22">
        <v>10000</v>
      </c>
      <c r="I22" s="22">
        <v>10000</v>
      </c>
      <c r="J22" s="22">
        <v>10000</v>
      </c>
      <c r="K22" s="22">
        <v>10000</v>
      </c>
      <c r="L22" s="22">
        <v>10000</v>
      </c>
      <c r="M22" s="22">
        <v>10000</v>
      </c>
    </row>
    <row r="23" spans="1:13" x14ac:dyDescent="0.2">
      <c r="A23" s="14" t="s">
        <v>19</v>
      </c>
      <c r="B23" s="14"/>
      <c r="C23" s="15"/>
      <c r="D23" s="22">
        <f>25000-SUM($D$16:D16)</f>
        <v>22500</v>
      </c>
      <c r="E23" s="22">
        <f>25000-SUM($D$16:E16)</f>
        <v>20000</v>
      </c>
      <c r="F23" s="22">
        <f>25000-SUM($D$16:F16)</f>
        <v>17500</v>
      </c>
      <c r="G23" s="22">
        <f>25000-SUM($D$16:G16)</f>
        <v>15000</v>
      </c>
      <c r="H23" s="22">
        <f>25000-SUM($D$16:H16)</f>
        <v>12500</v>
      </c>
      <c r="I23" s="22">
        <f>25000-SUM($D$16:I16)</f>
        <v>10000</v>
      </c>
      <c r="J23" s="22">
        <f>25000-SUM($D$16:J16)</f>
        <v>7500</v>
      </c>
      <c r="K23" s="22">
        <f>25000-SUM($D$16:K16)</f>
        <v>5000</v>
      </c>
      <c r="L23" s="22">
        <f>25000-SUM($D$16:L16)</f>
        <v>2500</v>
      </c>
      <c r="M23" s="22">
        <f>25000-SUM($D$16:M16)</f>
        <v>0</v>
      </c>
    </row>
    <row r="24" spans="1:13" x14ac:dyDescent="0.2">
      <c r="A24" s="14" t="s">
        <v>20</v>
      </c>
      <c r="B24" s="14"/>
      <c r="C24" s="6"/>
      <c r="D24" s="24">
        <v>0.28000000000000003</v>
      </c>
      <c r="E24" s="24">
        <v>0.28000000000000003</v>
      </c>
      <c r="F24" s="24">
        <v>0.28000000000000003</v>
      </c>
      <c r="G24" s="24">
        <v>0.28000000000000003</v>
      </c>
      <c r="H24" s="24">
        <v>0.28000000000000003</v>
      </c>
      <c r="I24" s="24">
        <v>0.28000000000000003</v>
      </c>
      <c r="J24" s="24">
        <v>0.28000000000000003</v>
      </c>
      <c r="K24" s="24">
        <v>0.28000000000000003</v>
      </c>
      <c r="L24" s="24">
        <v>0.28000000000000003</v>
      </c>
      <c r="M24" s="24">
        <v>0.28000000000000003</v>
      </c>
    </row>
    <row r="25" spans="1:13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3" ht="15.75" x14ac:dyDescent="0.25">
      <c r="A26" s="13" t="s">
        <v>21</v>
      </c>
      <c r="B26" s="13"/>
      <c r="C26" s="14"/>
      <c r="D26" s="4">
        <f t="shared" ref="D26:M26" si="3">C26+1</f>
        <v>1</v>
      </c>
      <c r="E26" s="4">
        <f t="shared" si="3"/>
        <v>2</v>
      </c>
      <c r="F26" s="4">
        <f t="shared" si="3"/>
        <v>3</v>
      </c>
      <c r="G26" s="4">
        <f t="shared" si="3"/>
        <v>4</v>
      </c>
      <c r="H26" s="4">
        <f t="shared" si="3"/>
        <v>5</v>
      </c>
      <c r="I26" s="4">
        <f t="shared" si="3"/>
        <v>6</v>
      </c>
      <c r="J26" s="4">
        <f t="shared" si="3"/>
        <v>7</v>
      </c>
      <c r="K26" s="4">
        <f t="shared" si="3"/>
        <v>8</v>
      </c>
      <c r="L26" s="4">
        <f t="shared" si="3"/>
        <v>9</v>
      </c>
      <c r="M26" s="4">
        <f t="shared" si="3"/>
        <v>10</v>
      </c>
    </row>
    <row r="27" spans="1:13" x14ac:dyDescent="0.2">
      <c r="A27" s="8" t="s">
        <v>5</v>
      </c>
      <c r="B27" s="14"/>
      <c r="C27" s="9"/>
      <c r="D27" s="25">
        <f t="shared" ref="D27:M27" si="4">D9</f>
        <v>10000</v>
      </c>
      <c r="E27" s="25">
        <f t="shared" si="4"/>
        <v>10000</v>
      </c>
      <c r="F27" s="25">
        <f t="shared" si="4"/>
        <v>10000</v>
      </c>
      <c r="G27" s="25">
        <f t="shared" si="4"/>
        <v>10000</v>
      </c>
      <c r="H27" s="25">
        <f t="shared" si="4"/>
        <v>10000</v>
      </c>
      <c r="I27" s="25">
        <f t="shared" si="4"/>
        <v>10000</v>
      </c>
      <c r="J27" s="25">
        <f t="shared" si="4"/>
        <v>10000</v>
      </c>
      <c r="K27" s="25">
        <f t="shared" si="4"/>
        <v>10000</v>
      </c>
      <c r="L27" s="25">
        <f t="shared" si="4"/>
        <v>10000</v>
      </c>
      <c r="M27" s="25">
        <f t="shared" si="4"/>
        <v>10000</v>
      </c>
    </row>
    <row r="28" spans="1:13" x14ac:dyDescent="0.2">
      <c r="A28" s="8" t="s">
        <v>22</v>
      </c>
      <c r="B28" s="14"/>
      <c r="C28" s="10"/>
      <c r="D28" s="25">
        <f t="shared" ref="D28:M28" si="5">-D10</f>
        <v>-2500</v>
      </c>
      <c r="E28" s="25">
        <f t="shared" si="5"/>
        <v>-2500</v>
      </c>
      <c r="F28" s="25">
        <f t="shared" si="5"/>
        <v>-2500</v>
      </c>
      <c r="G28" s="25">
        <f t="shared" si="5"/>
        <v>-2500</v>
      </c>
      <c r="H28" s="25">
        <f t="shared" si="5"/>
        <v>-2500</v>
      </c>
      <c r="I28" s="25">
        <f t="shared" si="5"/>
        <v>-2500</v>
      </c>
      <c r="J28" s="25">
        <f t="shared" si="5"/>
        <v>-2500</v>
      </c>
      <c r="K28" s="25">
        <f t="shared" si="5"/>
        <v>-2500</v>
      </c>
      <c r="L28" s="25">
        <f t="shared" si="5"/>
        <v>-2500</v>
      </c>
      <c r="M28" s="25">
        <f t="shared" si="5"/>
        <v>-2500</v>
      </c>
    </row>
    <row r="29" spans="1:13" x14ac:dyDescent="0.2">
      <c r="A29" s="8" t="s">
        <v>23</v>
      </c>
      <c r="B29" s="14"/>
      <c r="C29" s="10"/>
      <c r="D29" s="26">
        <f t="shared" ref="D29:M29" si="6">D27+D28</f>
        <v>7500</v>
      </c>
      <c r="E29" s="26">
        <f t="shared" si="6"/>
        <v>7500</v>
      </c>
      <c r="F29" s="26">
        <f t="shared" si="6"/>
        <v>7500</v>
      </c>
      <c r="G29" s="26">
        <f t="shared" si="6"/>
        <v>7500</v>
      </c>
      <c r="H29" s="26">
        <f t="shared" si="6"/>
        <v>7500</v>
      </c>
      <c r="I29" s="26">
        <f t="shared" si="6"/>
        <v>7500</v>
      </c>
      <c r="J29" s="26">
        <f t="shared" si="6"/>
        <v>7500</v>
      </c>
      <c r="K29" s="26">
        <f t="shared" si="6"/>
        <v>7500</v>
      </c>
      <c r="L29" s="26">
        <f t="shared" si="6"/>
        <v>7500</v>
      </c>
      <c r="M29" s="26">
        <f t="shared" si="6"/>
        <v>7500</v>
      </c>
    </row>
    <row r="30" spans="1:13" x14ac:dyDescent="0.2">
      <c r="A30" s="8"/>
      <c r="B30" s="14"/>
      <c r="C30" s="10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x14ac:dyDescent="0.2">
      <c r="A31" s="8" t="s">
        <v>24</v>
      </c>
      <c r="B31" s="14"/>
      <c r="C31" s="10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x14ac:dyDescent="0.2">
      <c r="B32" s="14" t="s">
        <v>62</v>
      </c>
      <c r="C32" s="10"/>
      <c r="D32" s="25">
        <f t="shared" ref="D32:M32" si="7">D11</f>
        <v>3000</v>
      </c>
      <c r="E32" s="25">
        <f t="shared" si="7"/>
        <v>3000</v>
      </c>
      <c r="F32" s="25">
        <f t="shared" si="7"/>
        <v>3000</v>
      </c>
      <c r="G32" s="25">
        <f t="shared" si="7"/>
        <v>3000</v>
      </c>
      <c r="H32" s="25">
        <f t="shared" si="7"/>
        <v>3000</v>
      </c>
      <c r="I32" s="25">
        <f t="shared" si="7"/>
        <v>3000</v>
      </c>
      <c r="J32" s="25">
        <f t="shared" si="7"/>
        <v>3000</v>
      </c>
      <c r="K32" s="25">
        <f t="shared" si="7"/>
        <v>3000</v>
      </c>
      <c r="L32" s="25">
        <f t="shared" si="7"/>
        <v>3000</v>
      </c>
      <c r="M32" s="25">
        <f t="shared" si="7"/>
        <v>3000</v>
      </c>
    </row>
    <row r="33" spans="1:13" x14ac:dyDescent="0.2">
      <c r="B33" s="14" t="s">
        <v>60</v>
      </c>
      <c r="C33" s="10"/>
      <c r="D33" s="25">
        <f t="shared" ref="D33:M33" si="8">D12</f>
        <v>1000</v>
      </c>
      <c r="E33" s="25">
        <f t="shared" si="8"/>
        <v>1000</v>
      </c>
      <c r="F33" s="25">
        <f t="shared" si="8"/>
        <v>1000</v>
      </c>
      <c r="G33" s="25">
        <f t="shared" si="8"/>
        <v>1000</v>
      </c>
      <c r="H33" s="25">
        <f t="shared" si="8"/>
        <v>1000</v>
      </c>
      <c r="I33" s="25">
        <f t="shared" si="8"/>
        <v>1000</v>
      </c>
      <c r="J33" s="25">
        <f t="shared" si="8"/>
        <v>1000</v>
      </c>
      <c r="K33" s="25">
        <f t="shared" si="8"/>
        <v>1000</v>
      </c>
      <c r="L33" s="25">
        <f t="shared" si="8"/>
        <v>1000</v>
      </c>
      <c r="M33" s="25">
        <f t="shared" si="8"/>
        <v>1000</v>
      </c>
    </row>
    <row r="34" spans="1:13" x14ac:dyDescent="0.2">
      <c r="B34" s="14" t="s">
        <v>61</v>
      </c>
      <c r="C34" s="10"/>
      <c r="D34" s="26">
        <f t="shared" ref="D34:M34" si="9">D13</f>
        <v>1000</v>
      </c>
      <c r="E34" s="26">
        <f t="shared" si="9"/>
        <v>1000</v>
      </c>
      <c r="F34" s="26">
        <f t="shared" si="9"/>
        <v>1000</v>
      </c>
      <c r="G34" s="26">
        <f t="shared" si="9"/>
        <v>1000</v>
      </c>
      <c r="H34" s="26">
        <f t="shared" si="9"/>
        <v>1000</v>
      </c>
      <c r="I34" s="26">
        <f t="shared" si="9"/>
        <v>1000</v>
      </c>
      <c r="J34" s="26">
        <f t="shared" si="9"/>
        <v>1000</v>
      </c>
      <c r="K34" s="26">
        <f t="shared" si="9"/>
        <v>1000</v>
      </c>
      <c r="L34" s="26">
        <f t="shared" si="9"/>
        <v>1000</v>
      </c>
      <c r="M34" s="26">
        <f t="shared" si="9"/>
        <v>1000</v>
      </c>
    </row>
    <row r="35" spans="1:13" x14ac:dyDescent="0.2">
      <c r="A35" s="8" t="s">
        <v>25</v>
      </c>
      <c r="B35" s="14"/>
      <c r="C35" s="10"/>
      <c r="D35" s="26">
        <f t="shared" ref="D35:M35" si="10">SUM(D32:D34)</f>
        <v>5000</v>
      </c>
      <c r="E35" s="26">
        <f t="shared" si="10"/>
        <v>5000</v>
      </c>
      <c r="F35" s="26">
        <f t="shared" si="10"/>
        <v>5000</v>
      </c>
      <c r="G35" s="26">
        <f t="shared" si="10"/>
        <v>5000</v>
      </c>
      <c r="H35" s="26">
        <f t="shared" si="10"/>
        <v>5000</v>
      </c>
      <c r="I35" s="26">
        <f t="shared" si="10"/>
        <v>5000</v>
      </c>
      <c r="J35" s="26">
        <f t="shared" si="10"/>
        <v>5000</v>
      </c>
      <c r="K35" s="26">
        <f t="shared" si="10"/>
        <v>5000</v>
      </c>
      <c r="L35" s="26">
        <f t="shared" si="10"/>
        <v>5000</v>
      </c>
      <c r="M35" s="26">
        <f t="shared" si="10"/>
        <v>5000</v>
      </c>
    </row>
    <row r="36" spans="1:13" x14ac:dyDescent="0.2">
      <c r="A36" s="8" t="s">
        <v>26</v>
      </c>
      <c r="B36" s="14"/>
      <c r="C36" s="10"/>
      <c r="D36" s="25">
        <f t="shared" ref="D36:M36" si="11">D29-D35</f>
        <v>2500</v>
      </c>
      <c r="E36" s="25">
        <f t="shared" si="11"/>
        <v>2500</v>
      </c>
      <c r="F36" s="25">
        <f t="shared" si="11"/>
        <v>2500</v>
      </c>
      <c r="G36" s="25">
        <f t="shared" si="11"/>
        <v>2500</v>
      </c>
      <c r="H36" s="25">
        <f t="shared" si="11"/>
        <v>2500</v>
      </c>
      <c r="I36" s="25">
        <f t="shared" si="11"/>
        <v>2500</v>
      </c>
      <c r="J36" s="25">
        <f t="shared" si="11"/>
        <v>2500</v>
      </c>
      <c r="K36" s="25">
        <f t="shared" si="11"/>
        <v>2500</v>
      </c>
      <c r="L36" s="25">
        <f t="shared" si="11"/>
        <v>2500</v>
      </c>
      <c r="M36" s="25">
        <f t="shared" si="11"/>
        <v>2500</v>
      </c>
    </row>
    <row r="37" spans="1:13" x14ac:dyDescent="0.2">
      <c r="A37" s="8"/>
      <c r="B37" s="14"/>
      <c r="C37" s="10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x14ac:dyDescent="0.2">
      <c r="A38" s="8" t="s">
        <v>10</v>
      </c>
      <c r="B38" s="14"/>
      <c r="C38" s="10"/>
      <c r="D38" s="25">
        <f t="shared" ref="D38:M38" si="12">D14</f>
        <v>1000</v>
      </c>
      <c r="E38" s="25">
        <f t="shared" si="12"/>
        <v>1000</v>
      </c>
      <c r="F38" s="25">
        <f t="shared" si="12"/>
        <v>1000</v>
      </c>
      <c r="G38" s="25">
        <f t="shared" si="12"/>
        <v>1000</v>
      </c>
      <c r="H38" s="25">
        <f t="shared" si="12"/>
        <v>1000</v>
      </c>
      <c r="I38" s="25">
        <f t="shared" si="12"/>
        <v>1000</v>
      </c>
      <c r="J38" s="25">
        <f t="shared" si="12"/>
        <v>1000</v>
      </c>
      <c r="K38" s="25">
        <f t="shared" si="12"/>
        <v>1000</v>
      </c>
      <c r="L38" s="25">
        <f t="shared" si="12"/>
        <v>1000</v>
      </c>
      <c r="M38" s="25">
        <f t="shared" si="12"/>
        <v>1000</v>
      </c>
    </row>
    <row r="39" spans="1:13" x14ac:dyDescent="0.2">
      <c r="A39" s="8" t="s">
        <v>27</v>
      </c>
      <c r="B39" s="14"/>
      <c r="C39" s="10"/>
      <c r="D39" s="27">
        <f t="shared" ref="D39:M39" si="13">D36-D38</f>
        <v>1500</v>
      </c>
      <c r="E39" s="27">
        <f t="shared" si="13"/>
        <v>1500</v>
      </c>
      <c r="F39" s="27">
        <f t="shared" si="13"/>
        <v>1500</v>
      </c>
      <c r="G39" s="27">
        <f t="shared" si="13"/>
        <v>1500</v>
      </c>
      <c r="H39" s="27">
        <f t="shared" si="13"/>
        <v>1500</v>
      </c>
      <c r="I39" s="27">
        <f t="shared" si="13"/>
        <v>1500</v>
      </c>
      <c r="J39" s="27">
        <f t="shared" si="13"/>
        <v>1500</v>
      </c>
      <c r="K39" s="27">
        <f t="shared" si="13"/>
        <v>1500</v>
      </c>
      <c r="L39" s="27">
        <f t="shared" si="13"/>
        <v>1500</v>
      </c>
      <c r="M39" s="27">
        <f t="shared" si="13"/>
        <v>1500</v>
      </c>
    </row>
    <row r="40" spans="1:13" x14ac:dyDescent="0.2">
      <c r="A40" s="8"/>
      <c r="B40" s="14"/>
      <c r="C40" s="10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x14ac:dyDescent="0.2">
      <c r="A41" s="8" t="s">
        <v>28</v>
      </c>
      <c r="B41" s="14"/>
      <c r="C41" s="10"/>
      <c r="D41" s="25">
        <f t="shared" ref="D41:M41" si="14">D15*D39</f>
        <v>495</v>
      </c>
      <c r="E41" s="25">
        <f t="shared" si="14"/>
        <v>495</v>
      </c>
      <c r="F41" s="25">
        <f t="shared" si="14"/>
        <v>495</v>
      </c>
      <c r="G41" s="25">
        <f t="shared" si="14"/>
        <v>495</v>
      </c>
      <c r="H41" s="25">
        <f t="shared" si="14"/>
        <v>495</v>
      </c>
      <c r="I41" s="25">
        <f t="shared" si="14"/>
        <v>495</v>
      </c>
      <c r="J41" s="25">
        <f t="shared" si="14"/>
        <v>495</v>
      </c>
      <c r="K41" s="25">
        <f t="shared" si="14"/>
        <v>495</v>
      </c>
      <c r="L41" s="25">
        <f t="shared" si="14"/>
        <v>495</v>
      </c>
      <c r="M41" s="25">
        <f t="shared" si="14"/>
        <v>495</v>
      </c>
    </row>
    <row r="42" spans="1:13" ht="15.75" thickBot="1" x14ac:dyDescent="0.25">
      <c r="A42" s="8" t="s">
        <v>29</v>
      </c>
      <c r="B42" s="14"/>
      <c r="C42" s="9"/>
      <c r="D42" s="28">
        <f t="shared" ref="D42:M42" si="15">D39-D41</f>
        <v>1005</v>
      </c>
      <c r="E42" s="29">
        <f t="shared" si="15"/>
        <v>1005</v>
      </c>
      <c r="F42" s="29">
        <f t="shared" si="15"/>
        <v>1005</v>
      </c>
      <c r="G42" s="29">
        <f t="shared" si="15"/>
        <v>1005</v>
      </c>
      <c r="H42" s="29">
        <f t="shared" si="15"/>
        <v>1005</v>
      </c>
      <c r="I42" s="29">
        <f t="shared" si="15"/>
        <v>1005</v>
      </c>
      <c r="J42" s="29">
        <f t="shared" si="15"/>
        <v>1005</v>
      </c>
      <c r="K42" s="29">
        <f t="shared" si="15"/>
        <v>1005</v>
      </c>
      <c r="L42" s="29">
        <f t="shared" si="15"/>
        <v>1005</v>
      </c>
      <c r="M42" s="29">
        <f t="shared" si="15"/>
        <v>1005</v>
      </c>
    </row>
    <row r="43" spans="1:13" ht="15.75" thickTop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3" ht="15.75" x14ac:dyDescent="0.25">
      <c r="A44" s="13" t="s">
        <v>30</v>
      </c>
      <c r="B44" s="13"/>
      <c r="C44" s="14"/>
      <c r="D44" s="4">
        <f t="shared" ref="D44:M44" si="16">C44+1</f>
        <v>1</v>
      </c>
      <c r="E44" s="4">
        <f t="shared" si="16"/>
        <v>2</v>
      </c>
      <c r="F44" s="4">
        <f t="shared" si="16"/>
        <v>3</v>
      </c>
      <c r="G44" s="4">
        <f t="shared" si="16"/>
        <v>4</v>
      </c>
      <c r="H44" s="4">
        <f t="shared" si="16"/>
        <v>5</v>
      </c>
      <c r="I44" s="4">
        <f t="shared" si="16"/>
        <v>6</v>
      </c>
      <c r="J44" s="4">
        <f t="shared" si="16"/>
        <v>7</v>
      </c>
      <c r="K44" s="4">
        <f t="shared" si="16"/>
        <v>8</v>
      </c>
      <c r="L44" s="4">
        <f t="shared" si="16"/>
        <v>9</v>
      </c>
      <c r="M44" s="4">
        <f t="shared" si="16"/>
        <v>10</v>
      </c>
    </row>
    <row r="45" spans="1:13" x14ac:dyDescent="0.2">
      <c r="A45" s="14" t="s">
        <v>16</v>
      </c>
      <c r="B45" s="14"/>
      <c r="C45" s="14"/>
      <c r="D45" s="30">
        <f t="shared" ref="D45:M45" si="17">D20</f>
        <v>25000</v>
      </c>
      <c r="E45" s="30">
        <f t="shared" si="17"/>
        <v>25000</v>
      </c>
      <c r="F45" s="30">
        <f t="shared" si="17"/>
        <v>25000</v>
      </c>
      <c r="G45" s="30">
        <f t="shared" si="17"/>
        <v>25000</v>
      </c>
      <c r="H45" s="30">
        <f t="shared" si="17"/>
        <v>25000</v>
      </c>
      <c r="I45" s="30">
        <f t="shared" si="17"/>
        <v>25000</v>
      </c>
      <c r="J45" s="30">
        <f t="shared" si="17"/>
        <v>25000</v>
      </c>
      <c r="K45" s="30">
        <f t="shared" si="17"/>
        <v>25000</v>
      </c>
      <c r="L45" s="30">
        <f t="shared" si="17"/>
        <v>25000</v>
      </c>
      <c r="M45" s="30">
        <f t="shared" si="17"/>
        <v>25000</v>
      </c>
    </row>
    <row r="46" spans="1:13" x14ac:dyDescent="0.2">
      <c r="A46" s="14" t="s">
        <v>31</v>
      </c>
      <c r="B46" s="14"/>
      <c r="C46" s="14"/>
      <c r="D46" s="30">
        <f t="shared" ref="D46:M46" si="18">-D21</f>
        <v>-1250</v>
      </c>
      <c r="E46" s="30">
        <f t="shared" si="18"/>
        <v>-1250</v>
      </c>
      <c r="F46" s="30">
        <f t="shared" si="18"/>
        <v>-1250</v>
      </c>
      <c r="G46" s="30">
        <f t="shared" si="18"/>
        <v>-1250</v>
      </c>
      <c r="H46" s="30">
        <f t="shared" si="18"/>
        <v>-1250</v>
      </c>
      <c r="I46" s="30">
        <f t="shared" si="18"/>
        <v>-1250</v>
      </c>
      <c r="J46" s="30">
        <f t="shared" si="18"/>
        <v>-1250</v>
      </c>
      <c r="K46" s="30">
        <f t="shared" si="18"/>
        <v>-1250</v>
      </c>
      <c r="L46" s="30">
        <f t="shared" si="18"/>
        <v>-1250</v>
      </c>
      <c r="M46" s="30">
        <f t="shared" si="18"/>
        <v>-1250</v>
      </c>
    </row>
    <row r="47" spans="1:13" x14ac:dyDescent="0.2">
      <c r="A47" s="14" t="s">
        <v>32</v>
      </c>
      <c r="B47" s="14"/>
      <c r="C47" s="14"/>
      <c r="D47" s="31">
        <f t="shared" ref="D47:M47" si="19">D45+D46</f>
        <v>23750</v>
      </c>
      <c r="E47" s="31">
        <f t="shared" si="19"/>
        <v>23750</v>
      </c>
      <c r="F47" s="31">
        <f t="shared" si="19"/>
        <v>23750</v>
      </c>
      <c r="G47" s="31">
        <f t="shared" si="19"/>
        <v>23750</v>
      </c>
      <c r="H47" s="31">
        <f t="shared" si="19"/>
        <v>23750</v>
      </c>
      <c r="I47" s="31">
        <f t="shared" si="19"/>
        <v>23750</v>
      </c>
      <c r="J47" s="31">
        <f t="shared" si="19"/>
        <v>23750</v>
      </c>
      <c r="K47" s="31">
        <f t="shared" si="19"/>
        <v>23750</v>
      </c>
      <c r="L47" s="31">
        <f t="shared" si="19"/>
        <v>23750</v>
      </c>
      <c r="M47" s="31">
        <f t="shared" si="19"/>
        <v>23750</v>
      </c>
    </row>
    <row r="48" spans="1:13" x14ac:dyDescent="0.2">
      <c r="A48" s="14"/>
      <c r="B48" s="14"/>
      <c r="C48" s="14"/>
      <c r="D48" s="15"/>
      <c r="E48" s="5"/>
      <c r="F48" s="5"/>
      <c r="G48" s="5"/>
      <c r="H48" s="5"/>
      <c r="I48" s="5"/>
      <c r="J48" s="5"/>
      <c r="K48" s="5"/>
      <c r="L48" s="5"/>
      <c r="M48" s="5"/>
    </row>
    <row r="49" spans="1:13" x14ac:dyDescent="0.2">
      <c r="A49" s="14" t="s">
        <v>19</v>
      </c>
      <c r="B49" s="14"/>
      <c r="C49" s="14"/>
      <c r="D49" s="30">
        <f t="shared" ref="D49:M49" si="20">D23</f>
        <v>22500</v>
      </c>
      <c r="E49" s="30">
        <f t="shared" si="20"/>
        <v>20000</v>
      </c>
      <c r="F49" s="30">
        <f t="shared" si="20"/>
        <v>17500</v>
      </c>
      <c r="G49" s="30">
        <f t="shared" si="20"/>
        <v>15000</v>
      </c>
      <c r="H49" s="30">
        <f t="shared" si="20"/>
        <v>12500</v>
      </c>
      <c r="I49" s="30">
        <f t="shared" si="20"/>
        <v>10000</v>
      </c>
      <c r="J49" s="30">
        <f t="shared" si="20"/>
        <v>7500</v>
      </c>
      <c r="K49" s="30">
        <f t="shared" si="20"/>
        <v>5000</v>
      </c>
      <c r="L49" s="30">
        <f t="shared" si="20"/>
        <v>2500</v>
      </c>
      <c r="M49" s="30">
        <f t="shared" si="20"/>
        <v>0</v>
      </c>
    </row>
    <row r="50" spans="1:13" x14ac:dyDescent="0.2">
      <c r="A50" s="14" t="s">
        <v>33</v>
      </c>
      <c r="B50" s="14"/>
      <c r="C50" s="14"/>
      <c r="D50" s="31">
        <f t="shared" ref="D50:M50" si="21">D47-D49</f>
        <v>1250</v>
      </c>
      <c r="E50" s="31">
        <f t="shared" si="21"/>
        <v>3750</v>
      </c>
      <c r="F50" s="31">
        <f t="shared" si="21"/>
        <v>6250</v>
      </c>
      <c r="G50" s="31">
        <f t="shared" si="21"/>
        <v>8750</v>
      </c>
      <c r="H50" s="31">
        <f t="shared" si="21"/>
        <v>11250</v>
      </c>
      <c r="I50" s="31">
        <f t="shared" si="21"/>
        <v>13750</v>
      </c>
      <c r="J50" s="31">
        <f t="shared" si="21"/>
        <v>16250</v>
      </c>
      <c r="K50" s="31">
        <f t="shared" si="21"/>
        <v>18750</v>
      </c>
      <c r="L50" s="31">
        <f t="shared" si="21"/>
        <v>21250</v>
      </c>
      <c r="M50" s="31">
        <f t="shared" si="21"/>
        <v>23750</v>
      </c>
    </row>
    <row r="51" spans="1:13" x14ac:dyDescent="0.2">
      <c r="A51" s="14"/>
      <c r="B51" s="14"/>
      <c r="C51" s="14"/>
      <c r="D51" s="15"/>
      <c r="E51" s="5"/>
      <c r="F51" s="5"/>
      <c r="G51" s="5"/>
      <c r="H51" s="5"/>
      <c r="I51" s="5"/>
      <c r="J51" s="5"/>
      <c r="K51" s="5"/>
      <c r="L51" s="5"/>
      <c r="M51" s="5"/>
    </row>
    <row r="52" spans="1:13" x14ac:dyDescent="0.2">
      <c r="A52" s="14" t="s">
        <v>28</v>
      </c>
      <c r="B52" s="14"/>
      <c r="C52" s="14"/>
      <c r="D52" s="30">
        <f t="shared" ref="D52:M52" si="22">D50*D24</f>
        <v>350.00000000000006</v>
      </c>
      <c r="E52" s="30">
        <f t="shared" si="22"/>
        <v>1050</v>
      </c>
      <c r="F52" s="30">
        <f t="shared" si="22"/>
        <v>1750.0000000000002</v>
      </c>
      <c r="G52" s="30">
        <f t="shared" si="22"/>
        <v>2450.0000000000005</v>
      </c>
      <c r="H52" s="30">
        <f t="shared" si="22"/>
        <v>3150.0000000000005</v>
      </c>
      <c r="I52" s="30">
        <f t="shared" si="22"/>
        <v>3850.0000000000005</v>
      </c>
      <c r="J52" s="30">
        <f t="shared" si="22"/>
        <v>4550</v>
      </c>
      <c r="K52" s="30">
        <f t="shared" si="22"/>
        <v>5250.0000000000009</v>
      </c>
      <c r="L52" s="30">
        <f t="shared" si="22"/>
        <v>5950.0000000000009</v>
      </c>
      <c r="M52" s="30">
        <f t="shared" si="22"/>
        <v>6650.0000000000009</v>
      </c>
    </row>
    <row r="53" spans="1:13" ht="15.75" thickBot="1" x14ac:dyDescent="0.25">
      <c r="A53" s="14" t="s">
        <v>34</v>
      </c>
      <c r="B53" s="14"/>
      <c r="C53" s="14"/>
      <c r="D53" s="28">
        <f t="shared" ref="D53:M53" si="23">D50-D52</f>
        <v>900</v>
      </c>
      <c r="E53" s="28">
        <f t="shared" si="23"/>
        <v>2700</v>
      </c>
      <c r="F53" s="28">
        <f t="shared" si="23"/>
        <v>4500</v>
      </c>
      <c r="G53" s="28">
        <f t="shared" si="23"/>
        <v>6300</v>
      </c>
      <c r="H53" s="28">
        <f t="shared" si="23"/>
        <v>8100</v>
      </c>
      <c r="I53" s="28">
        <f t="shared" si="23"/>
        <v>9900</v>
      </c>
      <c r="J53" s="28">
        <f t="shared" si="23"/>
        <v>11700</v>
      </c>
      <c r="K53" s="28">
        <f t="shared" si="23"/>
        <v>13500</v>
      </c>
      <c r="L53" s="28">
        <f t="shared" si="23"/>
        <v>15300</v>
      </c>
      <c r="M53" s="28">
        <f t="shared" si="23"/>
        <v>17100</v>
      </c>
    </row>
    <row r="54" spans="1:13" ht="15.75" thickTop="1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ht="15.75" x14ac:dyDescent="0.25">
      <c r="A55" s="13" t="s">
        <v>58</v>
      </c>
      <c r="B55" s="13"/>
      <c r="C55" s="4">
        <v>0</v>
      </c>
      <c r="D55" s="4">
        <f t="shared" ref="D55:M55" si="24">C55+1</f>
        <v>1</v>
      </c>
      <c r="E55" s="4">
        <f t="shared" si="24"/>
        <v>2</v>
      </c>
      <c r="F55" s="4">
        <f t="shared" si="24"/>
        <v>3</v>
      </c>
      <c r="G55" s="4">
        <f t="shared" si="24"/>
        <v>4</v>
      </c>
      <c r="H55" s="4">
        <f t="shared" si="24"/>
        <v>5</v>
      </c>
      <c r="I55" s="4">
        <f t="shared" si="24"/>
        <v>6</v>
      </c>
      <c r="J55" s="4">
        <f t="shared" si="24"/>
        <v>7</v>
      </c>
      <c r="K55" s="4">
        <f t="shared" si="24"/>
        <v>8</v>
      </c>
      <c r="L55" s="4">
        <f t="shared" si="24"/>
        <v>9</v>
      </c>
      <c r="M55" s="4">
        <f t="shared" si="24"/>
        <v>10</v>
      </c>
    </row>
    <row r="56" spans="1:13" x14ac:dyDescent="0.2">
      <c r="A56" s="16"/>
      <c r="B56" s="16"/>
      <c r="C56" s="1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x14ac:dyDescent="0.2">
      <c r="A57" s="14" t="s">
        <v>35</v>
      </c>
      <c r="B57" s="14"/>
      <c r="C57" s="15"/>
      <c r="D57" s="25">
        <f t="shared" ref="D57:M57" si="25">D39</f>
        <v>1500</v>
      </c>
      <c r="E57" s="25">
        <f t="shared" si="25"/>
        <v>1500</v>
      </c>
      <c r="F57" s="25">
        <f t="shared" si="25"/>
        <v>1500</v>
      </c>
      <c r="G57" s="25">
        <f t="shared" si="25"/>
        <v>1500</v>
      </c>
      <c r="H57" s="25">
        <f t="shared" si="25"/>
        <v>1500</v>
      </c>
      <c r="I57" s="25">
        <f t="shared" si="25"/>
        <v>1500</v>
      </c>
      <c r="J57" s="25">
        <f t="shared" si="25"/>
        <v>1500</v>
      </c>
      <c r="K57" s="25">
        <f t="shared" si="25"/>
        <v>1500</v>
      </c>
      <c r="L57" s="25">
        <f t="shared" si="25"/>
        <v>1500</v>
      </c>
      <c r="M57" s="25">
        <f t="shared" si="25"/>
        <v>1500</v>
      </c>
    </row>
    <row r="58" spans="1:13" x14ac:dyDescent="0.2">
      <c r="A58" s="14" t="s">
        <v>36</v>
      </c>
      <c r="B58" s="14"/>
      <c r="C58" s="1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x14ac:dyDescent="0.2">
      <c r="B59" s="14" t="s">
        <v>12</v>
      </c>
      <c r="C59" s="15"/>
      <c r="D59" s="25">
        <f t="shared" ref="D59:M59" si="26">D16</f>
        <v>2500</v>
      </c>
      <c r="E59" s="25">
        <f t="shared" si="26"/>
        <v>2500</v>
      </c>
      <c r="F59" s="25">
        <f t="shared" si="26"/>
        <v>2500</v>
      </c>
      <c r="G59" s="25">
        <f t="shared" si="26"/>
        <v>2500</v>
      </c>
      <c r="H59" s="25">
        <f t="shared" si="26"/>
        <v>2500</v>
      </c>
      <c r="I59" s="25">
        <f t="shared" si="26"/>
        <v>2500</v>
      </c>
      <c r="J59" s="25">
        <f t="shared" si="26"/>
        <v>2500</v>
      </c>
      <c r="K59" s="25">
        <f t="shared" si="26"/>
        <v>2500</v>
      </c>
      <c r="L59" s="25">
        <f t="shared" si="26"/>
        <v>2500</v>
      </c>
      <c r="M59" s="25">
        <f t="shared" si="26"/>
        <v>2500</v>
      </c>
    </row>
    <row r="60" spans="1:13" x14ac:dyDescent="0.2">
      <c r="B60" s="14" t="s">
        <v>63</v>
      </c>
      <c r="C60" s="15"/>
      <c r="D60" s="25">
        <f t="shared" ref="D60:M60" si="27">D17</f>
        <v>0</v>
      </c>
      <c r="E60" s="25">
        <f t="shared" si="27"/>
        <v>0</v>
      </c>
      <c r="F60" s="25">
        <f t="shared" si="27"/>
        <v>0</v>
      </c>
      <c r="G60" s="25">
        <f t="shared" si="27"/>
        <v>0</v>
      </c>
      <c r="H60" s="25">
        <f t="shared" si="27"/>
        <v>0</v>
      </c>
      <c r="I60" s="25">
        <f t="shared" si="27"/>
        <v>0</v>
      </c>
      <c r="J60" s="25">
        <f t="shared" si="27"/>
        <v>0</v>
      </c>
      <c r="K60" s="25">
        <f t="shared" si="27"/>
        <v>0</v>
      </c>
      <c r="L60" s="25">
        <f t="shared" si="27"/>
        <v>0</v>
      </c>
      <c r="M60" s="25">
        <f t="shared" si="27"/>
        <v>0</v>
      </c>
    </row>
    <row r="61" spans="1:13" x14ac:dyDescent="0.2">
      <c r="A61" s="14" t="s">
        <v>37</v>
      </c>
      <c r="B61" s="14"/>
      <c r="C61" s="1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 x14ac:dyDescent="0.2">
      <c r="B62" s="14" t="s">
        <v>14</v>
      </c>
      <c r="C62" s="15"/>
      <c r="D62" s="25">
        <f t="shared" ref="D62:M62" si="28">-D18</f>
        <v>0</v>
      </c>
      <c r="E62" s="25">
        <f t="shared" si="28"/>
        <v>0</v>
      </c>
      <c r="F62" s="25">
        <f t="shared" si="28"/>
        <v>0</v>
      </c>
      <c r="G62" s="25">
        <f t="shared" si="28"/>
        <v>0</v>
      </c>
      <c r="H62" s="25">
        <f t="shared" si="28"/>
        <v>0</v>
      </c>
      <c r="I62" s="25">
        <f t="shared" si="28"/>
        <v>0</v>
      </c>
      <c r="J62" s="25">
        <f t="shared" si="28"/>
        <v>0</v>
      </c>
      <c r="K62" s="25">
        <f t="shared" si="28"/>
        <v>0</v>
      </c>
      <c r="L62" s="25">
        <f t="shared" si="28"/>
        <v>0</v>
      </c>
      <c r="M62" s="25">
        <f t="shared" si="28"/>
        <v>0</v>
      </c>
    </row>
    <row r="63" spans="1:13" x14ac:dyDescent="0.2">
      <c r="B63" s="14" t="s">
        <v>63</v>
      </c>
      <c r="C63" s="11"/>
      <c r="D63" s="25">
        <f t="shared" ref="D63:M63" si="29">-D19</f>
        <v>0</v>
      </c>
      <c r="E63" s="25">
        <f t="shared" si="29"/>
        <v>0</v>
      </c>
      <c r="F63" s="25">
        <f t="shared" si="29"/>
        <v>0</v>
      </c>
      <c r="G63" s="25">
        <f t="shared" si="29"/>
        <v>0</v>
      </c>
      <c r="H63" s="25">
        <f t="shared" si="29"/>
        <v>0</v>
      </c>
      <c r="I63" s="25">
        <f t="shared" si="29"/>
        <v>0</v>
      </c>
      <c r="J63" s="25">
        <f t="shared" si="29"/>
        <v>0</v>
      </c>
      <c r="K63" s="25">
        <f t="shared" si="29"/>
        <v>0</v>
      </c>
      <c r="L63" s="25">
        <f t="shared" si="29"/>
        <v>0</v>
      </c>
      <c r="M63" s="25">
        <f t="shared" si="29"/>
        <v>0</v>
      </c>
    </row>
    <row r="64" spans="1:13" x14ac:dyDescent="0.2">
      <c r="A64" s="14" t="s">
        <v>38</v>
      </c>
      <c r="B64" s="14"/>
      <c r="C64" s="30">
        <f>-C4</f>
        <v>-15000</v>
      </c>
      <c r="D64" s="27">
        <f>D57+D59+D60+D62+D63</f>
        <v>4000</v>
      </c>
      <c r="E64" s="27">
        <f>E57+E59+E60+E62+E63</f>
        <v>4000</v>
      </c>
      <c r="F64" s="27">
        <f t="shared" ref="F64:K64" si="30">F57+F59+F60+F62+F63</f>
        <v>4000</v>
      </c>
      <c r="G64" s="27">
        <f t="shared" si="30"/>
        <v>4000</v>
      </c>
      <c r="H64" s="27">
        <f t="shared" si="30"/>
        <v>4000</v>
      </c>
      <c r="I64" s="27">
        <f t="shared" si="30"/>
        <v>4000</v>
      </c>
      <c r="J64" s="27">
        <f t="shared" si="30"/>
        <v>4000</v>
      </c>
      <c r="K64" s="27">
        <f t="shared" si="30"/>
        <v>4000</v>
      </c>
      <c r="L64" s="27">
        <f>L57+L59+L60+L62+L63</f>
        <v>4000</v>
      </c>
      <c r="M64" s="27">
        <f>M57+M59+M60+M62+M63</f>
        <v>4000</v>
      </c>
    </row>
    <row r="65" spans="1:15" x14ac:dyDescent="0.2">
      <c r="A65" s="14"/>
      <c r="B65" s="14"/>
      <c r="C65" s="15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5" x14ac:dyDescent="0.2">
      <c r="A66" s="14" t="s">
        <v>28</v>
      </c>
      <c r="B66" s="14"/>
      <c r="C66" s="15"/>
      <c r="D66" s="25">
        <f t="shared" ref="D66:M66" si="31">D41</f>
        <v>495</v>
      </c>
      <c r="E66" s="25">
        <f t="shared" si="31"/>
        <v>495</v>
      </c>
      <c r="F66" s="25">
        <f t="shared" si="31"/>
        <v>495</v>
      </c>
      <c r="G66" s="25">
        <f t="shared" si="31"/>
        <v>495</v>
      </c>
      <c r="H66" s="25">
        <f t="shared" si="31"/>
        <v>495</v>
      </c>
      <c r="I66" s="25">
        <f t="shared" si="31"/>
        <v>495</v>
      </c>
      <c r="J66" s="25">
        <f t="shared" si="31"/>
        <v>495</v>
      </c>
      <c r="K66" s="25">
        <f t="shared" si="31"/>
        <v>495</v>
      </c>
      <c r="L66" s="25">
        <f t="shared" si="31"/>
        <v>495</v>
      </c>
      <c r="M66" s="25">
        <f t="shared" si="31"/>
        <v>495</v>
      </c>
    </row>
    <row r="67" spans="1:15" ht="15.75" thickBot="1" x14ac:dyDescent="0.25">
      <c r="A67" s="14" t="s">
        <v>39</v>
      </c>
      <c r="B67" s="14"/>
      <c r="C67" s="28">
        <f>C64</f>
        <v>-15000</v>
      </c>
      <c r="D67" s="29">
        <f t="shared" ref="D67:M67" si="32">D64-D66</f>
        <v>3505</v>
      </c>
      <c r="E67" s="29">
        <f t="shared" si="32"/>
        <v>3505</v>
      </c>
      <c r="F67" s="29">
        <f t="shared" si="32"/>
        <v>3505</v>
      </c>
      <c r="G67" s="29">
        <f t="shared" si="32"/>
        <v>3505</v>
      </c>
      <c r="H67" s="29">
        <f t="shared" si="32"/>
        <v>3505</v>
      </c>
      <c r="I67" s="29">
        <f t="shared" si="32"/>
        <v>3505</v>
      </c>
      <c r="J67" s="29">
        <f t="shared" si="32"/>
        <v>3505</v>
      </c>
      <c r="K67" s="29">
        <f t="shared" si="32"/>
        <v>3505</v>
      </c>
      <c r="L67" s="29">
        <f t="shared" si="32"/>
        <v>3505</v>
      </c>
      <c r="M67" s="29">
        <f t="shared" si="32"/>
        <v>3505</v>
      </c>
    </row>
    <row r="68" spans="1:15" ht="15.75" thickTop="1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5" ht="15.75" x14ac:dyDescent="0.25">
      <c r="A69" s="13" t="s">
        <v>59</v>
      </c>
      <c r="B69" s="13"/>
      <c r="C69" s="4">
        <v>0</v>
      </c>
      <c r="D69" s="4">
        <f t="shared" ref="D69:M69" si="33">C69+1</f>
        <v>1</v>
      </c>
      <c r="E69" s="4">
        <f t="shared" si="33"/>
        <v>2</v>
      </c>
      <c r="F69" s="4">
        <f t="shared" si="33"/>
        <v>3</v>
      </c>
      <c r="G69" s="4">
        <f t="shared" si="33"/>
        <v>4</v>
      </c>
      <c r="H69" s="4">
        <f t="shared" si="33"/>
        <v>5</v>
      </c>
      <c r="I69" s="4">
        <f t="shared" si="33"/>
        <v>6</v>
      </c>
      <c r="J69" s="4">
        <f t="shared" si="33"/>
        <v>7</v>
      </c>
      <c r="K69" s="4">
        <f t="shared" si="33"/>
        <v>8</v>
      </c>
      <c r="L69" s="4">
        <f t="shared" si="33"/>
        <v>9</v>
      </c>
      <c r="M69" s="4">
        <f t="shared" si="33"/>
        <v>10</v>
      </c>
    </row>
    <row r="70" spans="1:15" x14ac:dyDescent="0.2">
      <c r="A70" s="14" t="s">
        <v>16</v>
      </c>
      <c r="B70" s="14"/>
      <c r="C70" s="15"/>
      <c r="D70" s="25">
        <f t="shared" ref="D70:M70" si="34">D20</f>
        <v>25000</v>
      </c>
      <c r="E70" s="25">
        <f t="shared" si="34"/>
        <v>25000</v>
      </c>
      <c r="F70" s="25">
        <f t="shared" si="34"/>
        <v>25000</v>
      </c>
      <c r="G70" s="25">
        <f t="shared" si="34"/>
        <v>25000</v>
      </c>
      <c r="H70" s="25">
        <f t="shared" si="34"/>
        <v>25000</v>
      </c>
      <c r="I70" s="25">
        <f t="shared" si="34"/>
        <v>25000</v>
      </c>
      <c r="J70" s="25">
        <f t="shared" si="34"/>
        <v>25000</v>
      </c>
      <c r="K70" s="25">
        <f t="shared" si="34"/>
        <v>25000</v>
      </c>
      <c r="L70" s="25">
        <f t="shared" si="34"/>
        <v>25000</v>
      </c>
      <c r="M70" s="25">
        <f t="shared" si="34"/>
        <v>25000</v>
      </c>
    </row>
    <row r="71" spans="1:15" x14ac:dyDescent="0.2">
      <c r="A71" s="14" t="s">
        <v>40</v>
      </c>
      <c r="B71" s="14"/>
      <c r="C71" s="15"/>
      <c r="D71" s="25">
        <f t="shared" ref="D71:M71" si="35">-D21</f>
        <v>-1250</v>
      </c>
      <c r="E71" s="25">
        <f t="shared" si="35"/>
        <v>-1250</v>
      </c>
      <c r="F71" s="25">
        <f t="shared" si="35"/>
        <v>-1250</v>
      </c>
      <c r="G71" s="25">
        <f t="shared" si="35"/>
        <v>-1250</v>
      </c>
      <c r="H71" s="25">
        <f t="shared" si="35"/>
        <v>-1250</v>
      </c>
      <c r="I71" s="25">
        <f t="shared" si="35"/>
        <v>-1250</v>
      </c>
      <c r="J71" s="25">
        <f t="shared" si="35"/>
        <v>-1250</v>
      </c>
      <c r="K71" s="25">
        <f t="shared" si="35"/>
        <v>-1250</v>
      </c>
      <c r="L71" s="25">
        <f t="shared" si="35"/>
        <v>-1250</v>
      </c>
      <c r="M71" s="25">
        <f t="shared" si="35"/>
        <v>-1250</v>
      </c>
    </row>
    <row r="72" spans="1:15" x14ac:dyDescent="0.2">
      <c r="A72" s="14" t="s">
        <v>41</v>
      </c>
      <c r="B72" s="14"/>
      <c r="C72" s="15"/>
      <c r="D72" s="25">
        <f t="shared" ref="D72:M72" si="36">-D22</f>
        <v>-10000</v>
      </c>
      <c r="E72" s="25">
        <f t="shared" si="36"/>
        <v>-10000</v>
      </c>
      <c r="F72" s="25">
        <f t="shared" si="36"/>
        <v>-10000</v>
      </c>
      <c r="G72" s="25">
        <f t="shared" si="36"/>
        <v>-10000</v>
      </c>
      <c r="H72" s="25">
        <f t="shared" si="36"/>
        <v>-10000</v>
      </c>
      <c r="I72" s="25">
        <f t="shared" si="36"/>
        <v>-10000</v>
      </c>
      <c r="J72" s="25">
        <f t="shared" si="36"/>
        <v>-10000</v>
      </c>
      <c r="K72" s="25">
        <f t="shared" si="36"/>
        <v>-10000</v>
      </c>
      <c r="L72" s="25">
        <f t="shared" si="36"/>
        <v>-10000</v>
      </c>
      <c r="M72" s="25">
        <f t="shared" si="36"/>
        <v>-10000</v>
      </c>
    </row>
    <row r="73" spans="1:15" x14ac:dyDescent="0.2">
      <c r="A73" s="14" t="s">
        <v>42</v>
      </c>
      <c r="B73" s="14"/>
      <c r="C73" s="15"/>
      <c r="D73" s="27">
        <f t="shared" ref="D73:M73" si="37">D70+D71+D72</f>
        <v>13750</v>
      </c>
      <c r="E73" s="27">
        <f t="shared" si="37"/>
        <v>13750</v>
      </c>
      <c r="F73" s="27">
        <f t="shared" si="37"/>
        <v>13750</v>
      </c>
      <c r="G73" s="27">
        <f t="shared" si="37"/>
        <v>13750</v>
      </c>
      <c r="H73" s="27">
        <f t="shared" si="37"/>
        <v>13750</v>
      </c>
      <c r="I73" s="27">
        <f t="shared" si="37"/>
        <v>13750</v>
      </c>
      <c r="J73" s="27">
        <f t="shared" si="37"/>
        <v>13750</v>
      </c>
      <c r="K73" s="27">
        <f t="shared" si="37"/>
        <v>13750</v>
      </c>
      <c r="L73" s="27">
        <f t="shared" si="37"/>
        <v>13750</v>
      </c>
      <c r="M73" s="27">
        <f t="shared" si="37"/>
        <v>13750</v>
      </c>
    </row>
    <row r="74" spans="1:15" x14ac:dyDescent="0.2">
      <c r="A74" s="14"/>
      <c r="B74" s="14"/>
      <c r="C74" s="15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1:15" x14ac:dyDescent="0.2">
      <c r="A75" s="14" t="s">
        <v>28</v>
      </c>
      <c r="B75" s="14"/>
      <c r="C75" s="15"/>
      <c r="D75" s="25">
        <f t="shared" ref="D75:M75" si="38">D52</f>
        <v>350.00000000000006</v>
      </c>
      <c r="E75" s="25">
        <f t="shared" si="38"/>
        <v>1050</v>
      </c>
      <c r="F75" s="25">
        <f t="shared" si="38"/>
        <v>1750.0000000000002</v>
      </c>
      <c r="G75" s="25">
        <f t="shared" si="38"/>
        <v>2450.0000000000005</v>
      </c>
      <c r="H75" s="25">
        <f t="shared" si="38"/>
        <v>3150.0000000000005</v>
      </c>
      <c r="I75" s="25">
        <f t="shared" si="38"/>
        <v>3850.0000000000005</v>
      </c>
      <c r="J75" s="25">
        <f t="shared" si="38"/>
        <v>4550</v>
      </c>
      <c r="K75" s="25">
        <f t="shared" si="38"/>
        <v>5250.0000000000009</v>
      </c>
      <c r="L75" s="25">
        <f t="shared" si="38"/>
        <v>5950.0000000000009</v>
      </c>
      <c r="M75" s="25">
        <f t="shared" si="38"/>
        <v>6650.0000000000009</v>
      </c>
      <c r="O75" s="12"/>
    </row>
    <row r="76" spans="1:15" ht="15.75" thickBot="1" x14ac:dyDescent="0.25">
      <c r="A76" s="14" t="s">
        <v>43</v>
      </c>
      <c r="B76" s="14"/>
      <c r="C76" s="11"/>
      <c r="D76" s="28">
        <f t="shared" ref="D76:M76" si="39">D73-D75</f>
        <v>13400</v>
      </c>
      <c r="E76" s="29">
        <f t="shared" si="39"/>
        <v>12700</v>
      </c>
      <c r="F76" s="29">
        <f t="shared" si="39"/>
        <v>12000</v>
      </c>
      <c r="G76" s="29">
        <f t="shared" si="39"/>
        <v>11300</v>
      </c>
      <c r="H76" s="29">
        <f t="shared" si="39"/>
        <v>10600</v>
      </c>
      <c r="I76" s="29">
        <f t="shared" si="39"/>
        <v>9900</v>
      </c>
      <c r="J76" s="29">
        <f t="shared" si="39"/>
        <v>9200</v>
      </c>
      <c r="K76" s="29">
        <f t="shared" si="39"/>
        <v>8500</v>
      </c>
      <c r="L76" s="29">
        <f t="shared" si="39"/>
        <v>7799.9999999999991</v>
      </c>
      <c r="M76" s="29">
        <f t="shared" si="39"/>
        <v>7099.9999999999991</v>
      </c>
    </row>
    <row r="77" spans="1:15" ht="15.75" thickTop="1" x14ac:dyDescent="0.2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15" ht="15.75" x14ac:dyDescent="0.25">
      <c r="A78" s="13" t="s">
        <v>44</v>
      </c>
      <c r="B78" s="13"/>
      <c r="C78" s="4">
        <v>0</v>
      </c>
      <c r="D78" s="4">
        <f t="shared" ref="D78:M78" si="40">C78+1</f>
        <v>1</v>
      </c>
      <c r="E78" s="4">
        <f t="shared" si="40"/>
        <v>2</v>
      </c>
      <c r="F78" s="4">
        <f t="shared" si="40"/>
        <v>3</v>
      </c>
      <c r="G78" s="4">
        <f t="shared" si="40"/>
        <v>4</v>
      </c>
      <c r="H78" s="4">
        <f t="shared" si="40"/>
        <v>5</v>
      </c>
      <c r="I78" s="4">
        <f t="shared" si="40"/>
        <v>6</v>
      </c>
      <c r="J78" s="4">
        <f t="shared" si="40"/>
        <v>7</v>
      </c>
      <c r="K78" s="4">
        <f t="shared" si="40"/>
        <v>8</v>
      </c>
      <c r="L78" s="4">
        <f t="shared" si="40"/>
        <v>9</v>
      </c>
      <c r="M78" s="4">
        <f t="shared" si="40"/>
        <v>10</v>
      </c>
    </row>
    <row r="79" spans="1:15" x14ac:dyDescent="0.2">
      <c r="A79" s="14" t="s">
        <v>45</v>
      </c>
      <c r="B79" s="14"/>
      <c r="C79" s="15"/>
      <c r="D79" s="32">
        <f>IRR($C$96:$D$96)</f>
        <v>0.18333333333333313</v>
      </c>
      <c r="E79" s="32">
        <f>IRR($C$97:$E$97)</f>
        <v>0.22928548151823946</v>
      </c>
      <c r="F79" s="32">
        <f>IRR($C$98:$F$98)</f>
        <v>0.24470207640954666</v>
      </c>
      <c r="G79" s="32">
        <f>IRR($C$99:$G$99)</f>
        <v>0.2522594760240795</v>
      </c>
      <c r="H79" s="32">
        <f>IRR($C$100:$H$100)</f>
        <v>0.25664335249279691</v>
      </c>
      <c r="I79" s="32">
        <f>IRR($C$101:$I$101)</f>
        <v>0.25943790316248716</v>
      </c>
      <c r="J79" s="32">
        <f>IRR($C$102:$J$102)</f>
        <v>0.26132805348450527</v>
      </c>
      <c r="K79" s="32">
        <f>IRR($C$103:$K$103)</f>
        <v>0.26265843405526024</v>
      </c>
      <c r="L79" s="32">
        <f>IRR($C$104:$L$104)</f>
        <v>0.26362139881026025</v>
      </c>
      <c r="M79" s="32">
        <f>IRR($C$105:$M$105)</f>
        <v>0.2643327054800404</v>
      </c>
    </row>
    <row r="80" spans="1:15" x14ac:dyDescent="0.2">
      <c r="A80" s="14" t="s">
        <v>46</v>
      </c>
      <c r="B80" s="14"/>
      <c r="C80" s="15"/>
      <c r="D80" s="33">
        <f>IRR($C$109:$D$109)</f>
        <v>0.127</v>
      </c>
      <c r="E80" s="33">
        <f>IRR($C$110:$E$110)</f>
        <v>0.16276992850068339</v>
      </c>
      <c r="F80" s="33">
        <f>IRR($C$111:$F$111)</f>
        <v>0.17755283314742276</v>
      </c>
      <c r="G80" s="33">
        <f>IRR($C$112:$G$112)</f>
        <v>0.18683566579027655</v>
      </c>
      <c r="H80" s="33">
        <f>IRR($C$113:$H$113)</f>
        <v>0.19376192055501895</v>
      </c>
      <c r="I80" s="33">
        <f>IRR($C$114:$I$114)</f>
        <v>0.19937258320457141</v>
      </c>
      <c r="J80" s="33">
        <f>IRR($C$115:$J$115)</f>
        <v>0.20410712976698031</v>
      </c>
      <c r="K80" s="33">
        <f>IRR($C$116:$K$116)</f>
        <v>0.20818334970727137</v>
      </c>
      <c r="L80" s="33">
        <f>IRR($C$117:$L$117)</f>
        <v>0.21172461681826116</v>
      </c>
      <c r="M80" s="33">
        <f>IRR($C$118:$M$118)</f>
        <v>0.21481043002616373</v>
      </c>
    </row>
    <row r="81" spans="1:13" x14ac:dyDescent="0.2">
      <c r="A81" s="14"/>
      <c r="B81" s="14"/>
      <c r="C81" s="15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1:13" x14ac:dyDescent="0.2">
      <c r="A82" s="14" t="s">
        <v>47</v>
      </c>
      <c r="B82" s="14"/>
      <c r="C82" s="15"/>
      <c r="D82" s="32">
        <f>MIRR($C$96:$D$96,,$C$5)</f>
        <v>0.18333333333333335</v>
      </c>
      <c r="E82" s="32">
        <f>MIRR($C$97:$E$97,,$C$5)</f>
        <v>0.21737422348265611</v>
      </c>
      <c r="F82" s="32">
        <f>MIRR($C$98:$F$98,,$C$5)</f>
        <v>0.22014749329096728</v>
      </c>
      <c r="G82" s="32">
        <f>MIRR($C$99:$G$99,,$C$5)</f>
        <v>0.21665720433055102</v>
      </c>
      <c r="H82" s="32">
        <f>MIRR($C$100:$H$100,,$C$5)</f>
        <v>0.2115835456578512</v>
      </c>
      <c r="I82" s="32">
        <f>MIRR($C$101:$I$101,,$C$5)</f>
        <v>0.20626289597799552</v>
      </c>
      <c r="J82" s="32">
        <f>MIRR($C$102:$J$102,,$C$5)</f>
        <v>0.20113965863447469</v>
      </c>
      <c r="K82" s="32">
        <f>MIRR($C$103:$K$103,,$C$5)</f>
        <v>0.1963603217665657</v>
      </c>
      <c r="L82" s="32">
        <f>MIRR($C$104:$L$104,,$C$5)</f>
        <v>0.19195963816667505</v>
      </c>
      <c r="M82" s="32">
        <f>MIRR($C$105:$M$105,,$C$5)</f>
        <v>0.18792856777190292</v>
      </c>
    </row>
    <row r="83" spans="1:13" x14ac:dyDescent="0.2">
      <c r="A83" s="14" t="s">
        <v>48</v>
      </c>
      <c r="B83" s="14"/>
      <c r="C83" s="15"/>
      <c r="D83" s="33">
        <f>MIRR($C$109:$D$109,,$C$6)</f>
        <v>0.127</v>
      </c>
      <c r="E83" s="33">
        <f>MIRR($C$110:$E$110,,$C$6)</f>
        <v>0.1544233769866814</v>
      </c>
      <c r="F83" s="33">
        <f>MIRR($C$111:$F$111,,$C$6)</f>
        <v>0.15942487013528717</v>
      </c>
      <c r="G83" s="33">
        <f>MIRR($C$112:$G$112,,$C$6)</f>
        <v>0.15929818658899619</v>
      </c>
      <c r="H83" s="33">
        <f>MIRR($C$113:$H$113,,$C$6)</f>
        <v>0.15746543080873598</v>
      </c>
      <c r="I83" s="33">
        <f>MIRR($C$114:$I$114,,$C$6)</f>
        <v>0.15500818225090596</v>
      </c>
      <c r="J83" s="33">
        <f>MIRR($C$115:$J$115,,$C$6)</f>
        <v>0.15234946699051677</v>
      </c>
      <c r="K83" s="33">
        <f>MIRR($C$116:$K$116,,$C$6)</f>
        <v>0.14967398019437717</v>
      </c>
      <c r="L83" s="33">
        <f>MIRR($C$117:$L$117,,$C$6)</f>
        <v>0.1470662530954101</v>
      </c>
      <c r="M83" s="33">
        <f>MIRR($C$118:$M$118,,$C$6)</f>
        <v>0.14456451082298361</v>
      </c>
    </row>
    <row r="84" spans="1:13" x14ac:dyDescent="0.2">
      <c r="A84" s="14"/>
      <c r="B84" s="14"/>
      <c r="C84" s="15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1:13" x14ac:dyDescent="0.2">
      <c r="A85" s="14" t="s">
        <v>49</v>
      </c>
      <c r="B85" s="14"/>
      <c r="C85" s="15"/>
      <c r="D85" s="34">
        <f>NPV($C$7,$D$96:$D$96)+$C$96</f>
        <v>848.21428571428442</v>
      </c>
      <c r="E85" s="34">
        <f>NPV($C$7,$D$97:$E$97)+$C$97</f>
        <v>2721.6198979591791</v>
      </c>
      <c r="F85" s="34">
        <f>NPV($C$7,$D$98:$F$98)+$C$98</f>
        <v>4394.3034803206938</v>
      </c>
      <c r="G85" s="34">
        <f>NPV($C$7,$D$99:$G$99)+$C$99</f>
        <v>5887.7709645720497</v>
      </c>
      <c r="H85" s="34">
        <f>NPV($C$7,$D$100:$H$100)+$C$100</f>
        <v>7221.2240755107523</v>
      </c>
      <c r="I85" s="34">
        <f>NPV($C$7,$D$101:$I$101)+$C$101</f>
        <v>8411.8072102774568</v>
      </c>
      <c r="J85" s="34">
        <f>NPV($C$7,$D$102:$J$102)+$C$102</f>
        <v>9474.8278663191559</v>
      </c>
      <c r="K85" s="34">
        <f>NPV($C$7,$D$103:$K$103)+$C$103</f>
        <v>10423.953452070673</v>
      </c>
      <c r="L85" s="34">
        <f>NPV($C$7,$D$104:$L$104)+$C$104</f>
        <v>11271.387010777384</v>
      </c>
      <c r="M85" s="34">
        <f>NPV($C$7,$D$105:$M$105)+$C$105</f>
        <v>12028.024116765519</v>
      </c>
    </row>
    <row r="86" spans="1:13" x14ac:dyDescent="0.2">
      <c r="A86" s="14" t="s">
        <v>50</v>
      </c>
      <c r="B86" s="14"/>
      <c r="C86" s="15"/>
      <c r="D86" s="35">
        <f>NPV($C$8,$D$109:$D$109)+$C$109</f>
        <v>652.77777777777737</v>
      </c>
      <c r="E86" s="35">
        <f>NPV($C$8,$D$110:$E$110)+$C$110</f>
        <v>2138.5459533607645</v>
      </c>
      <c r="F86" s="35">
        <f>NPV($C$8,$D$111:$F$111)+$C$111</f>
        <v>3558.7118325458505</v>
      </c>
      <c r="G86" s="35">
        <f>NPV($C$8,$D$112:$G$112)+$C$112</f>
        <v>4914.841910955307</v>
      </c>
      <c r="H86" s="35">
        <f>NPV($C$8,$D$113:$H$113)+$C$113</f>
        <v>6208.6305685164698</v>
      </c>
      <c r="I86" s="35">
        <f>NPV($C$8,$D$114:$I$114)+$C$114</f>
        <v>7441.8725283267049</v>
      </c>
      <c r="J86" s="35">
        <f>NPV($C$8,$D$115:$J$115)+$C$115</f>
        <v>8616.4386939893811</v>
      </c>
      <c r="K86" s="35">
        <f>NPV($C$8,$D$116:$K$116)+$C$116</f>
        <v>9734.2550160239662</v>
      </c>
      <c r="L86" s="35">
        <f>NPV($C$8,$D$117:$L$117)+$C$117</f>
        <v>10797.284071178317</v>
      </c>
      <c r="M86" s="35">
        <f>NPV($C$8,$D$118:$M$118)+$C$118</f>
        <v>11807.509068691015</v>
      </c>
    </row>
    <row r="87" spans="1:13" x14ac:dyDescent="0.2">
      <c r="A87" s="14"/>
      <c r="B87" s="14"/>
      <c r="C87" s="15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3" x14ac:dyDescent="0.2">
      <c r="A88" s="14" t="s">
        <v>51</v>
      </c>
      <c r="B88" s="14"/>
      <c r="C88" s="36">
        <f>SUM($C$105:C105)</f>
        <v>-15000</v>
      </c>
      <c r="D88" s="34">
        <f>SUM($C$105:D105)</f>
        <v>-11000</v>
      </c>
      <c r="E88" s="34">
        <f>SUM($C$105:E105)</f>
        <v>-7000</v>
      </c>
      <c r="F88" s="34">
        <f>SUM($C$105:F105)</f>
        <v>-3000</v>
      </c>
      <c r="G88" s="34">
        <f>SUM($C$105:G105)</f>
        <v>1000</v>
      </c>
      <c r="H88" s="34">
        <f>SUM($C$105:H105)</f>
        <v>5000</v>
      </c>
      <c r="I88" s="34">
        <f>SUM($C$105:I105)</f>
        <v>9000</v>
      </c>
      <c r="J88" s="34">
        <f>SUM($C$105:J105)</f>
        <v>13000</v>
      </c>
      <c r="K88" s="34">
        <f>SUM($C$105:K105)</f>
        <v>17000</v>
      </c>
      <c r="L88" s="34">
        <f>SUM($C$105:L105)</f>
        <v>21000</v>
      </c>
      <c r="M88" s="34">
        <f>SUM($C$105:M105)</f>
        <v>38750</v>
      </c>
    </row>
    <row r="89" spans="1:13" x14ac:dyDescent="0.2">
      <c r="A89" s="14" t="s">
        <v>52</v>
      </c>
      <c r="B89" s="14"/>
      <c r="C89" s="37"/>
      <c r="D89" s="37" t="str">
        <f t="shared" ref="D89:M89" si="41">IF((AND(C88&lt;0,D88&gt;=0))=TRUE(),"Payback"," ")</f>
        <v xml:space="preserve"> </v>
      </c>
      <c r="E89" s="37" t="str">
        <f t="shared" si="41"/>
        <v xml:space="preserve"> </v>
      </c>
      <c r="F89" s="37" t="str">
        <f t="shared" si="41"/>
        <v xml:space="preserve"> </v>
      </c>
      <c r="G89" s="38" t="str">
        <f t="shared" si="41"/>
        <v>Payback</v>
      </c>
      <c r="H89" s="37" t="str">
        <f t="shared" si="41"/>
        <v xml:space="preserve"> </v>
      </c>
      <c r="I89" s="37" t="str">
        <f t="shared" si="41"/>
        <v xml:space="preserve"> </v>
      </c>
      <c r="J89" s="37" t="str">
        <f t="shared" si="41"/>
        <v xml:space="preserve"> </v>
      </c>
      <c r="K89" s="37" t="str">
        <f t="shared" si="41"/>
        <v xml:space="preserve"> </v>
      </c>
      <c r="L89" s="37" t="str">
        <f t="shared" si="41"/>
        <v xml:space="preserve"> </v>
      </c>
      <c r="M89" s="37" t="str">
        <f t="shared" si="41"/>
        <v xml:space="preserve"> </v>
      </c>
    </row>
    <row r="90" spans="1:13" x14ac:dyDescent="0.2">
      <c r="A90" s="14" t="s">
        <v>53</v>
      </c>
      <c r="B90" s="14"/>
      <c r="C90" s="36">
        <f>SUM($C$118:C118)</f>
        <v>-15000</v>
      </c>
      <c r="D90" s="36">
        <f>SUM($C$118:D118)</f>
        <v>-11495</v>
      </c>
      <c r="E90" s="36">
        <f>SUM($C$118:E118)</f>
        <v>-7990</v>
      </c>
      <c r="F90" s="36">
        <f>SUM($C$118:F118)</f>
        <v>-4485</v>
      </c>
      <c r="G90" s="36">
        <f>SUM($C$118:G118)</f>
        <v>-980</v>
      </c>
      <c r="H90" s="36">
        <f>SUM($C$118:H118)</f>
        <v>2525</v>
      </c>
      <c r="I90" s="36">
        <f>SUM($C$118:I118)</f>
        <v>6030</v>
      </c>
      <c r="J90" s="36">
        <f>SUM($C$118:J118)</f>
        <v>9535</v>
      </c>
      <c r="K90" s="36">
        <f>SUM($C$118:K118)</f>
        <v>13040</v>
      </c>
      <c r="L90" s="36">
        <f>SUM($C$118:L118)</f>
        <v>16545</v>
      </c>
      <c r="M90" s="36">
        <f>SUM($C$118:M118)</f>
        <v>27150</v>
      </c>
    </row>
    <row r="91" spans="1:13" x14ac:dyDescent="0.2">
      <c r="A91" s="14" t="s">
        <v>54</v>
      </c>
      <c r="B91" s="14"/>
      <c r="C91" s="39"/>
      <c r="D91" s="39" t="str">
        <f t="shared" ref="D91:M91" si="42">IF((AND(C90&lt;0,D90&gt;=0))=TRUE(),"Payback"," ")</f>
        <v xml:space="preserve"> </v>
      </c>
      <c r="E91" s="39" t="str">
        <f t="shared" si="42"/>
        <v xml:space="preserve"> </v>
      </c>
      <c r="F91" s="39" t="str">
        <f t="shared" si="42"/>
        <v xml:space="preserve"> </v>
      </c>
      <c r="G91" s="39" t="str">
        <f t="shared" si="42"/>
        <v xml:space="preserve"> </v>
      </c>
      <c r="H91" s="40" t="str">
        <f t="shared" si="42"/>
        <v>Payback</v>
      </c>
      <c r="I91" s="39" t="str">
        <f t="shared" si="42"/>
        <v xml:space="preserve"> </v>
      </c>
      <c r="J91" s="39" t="str">
        <f t="shared" si="42"/>
        <v xml:space="preserve"> </v>
      </c>
      <c r="K91" s="39" t="str">
        <f t="shared" si="42"/>
        <v xml:space="preserve"> </v>
      </c>
      <c r="L91" s="39" t="str">
        <f t="shared" si="42"/>
        <v xml:space="preserve"> </v>
      </c>
      <c r="M91" s="41" t="str">
        <f t="shared" si="42"/>
        <v xml:space="preserve"> </v>
      </c>
    </row>
    <row r="92" spans="1:13" x14ac:dyDescent="0.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</row>
    <row r="93" spans="1:13" x14ac:dyDescent="0.2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1:13" ht="15.75" x14ac:dyDescent="0.25">
      <c r="A94" s="13" t="s">
        <v>55</v>
      </c>
      <c r="B94" s="13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</row>
    <row r="95" spans="1:13" x14ac:dyDescent="0.2">
      <c r="B95" s="19" t="s">
        <v>56</v>
      </c>
      <c r="C95" s="4">
        <v>0</v>
      </c>
      <c r="D95" s="4">
        <f t="shared" ref="D95:M95" si="43">C95+1</f>
        <v>1</v>
      </c>
      <c r="E95" s="4">
        <f t="shared" si="43"/>
        <v>2</v>
      </c>
      <c r="F95" s="4">
        <f t="shared" si="43"/>
        <v>3</v>
      </c>
      <c r="G95" s="4">
        <f t="shared" si="43"/>
        <v>4</v>
      </c>
      <c r="H95" s="4">
        <f t="shared" si="43"/>
        <v>5</v>
      </c>
      <c r="I95" s="4">
        <f t="shared" si="43"/>
        <v>6</v>
      </c>
      <c r="J95" s="4">
        <f t="shared" si="43"/>
        <v>7</v>
      </c>
      <c r="K95" s="4">
        <f t="shared" si="43"/>
        <v>8</v>
      </c>
      <c r="L95" s="4">
        <f t="shared" si="43"/>
        <v>9</v>
      </c>
      <c r="M95" s="4">
        <f t="shared" si="43"/>
        <v>10</v>
      </c>
    </row>
    <row r="96" spans="1:13" x14ac:dyDescent="0.2">
      <c r="B96" s="42">
        <v>1</v>
      </c>
      <c r="C96" s="30">
        <f t="shared" ref="C96:C105" si="44">-$C$4</f>
        <v>-15000</v>
      </c>
      <c r="D96" s="25">
        <f t="shared" ref="D96:M105" si="45">IF(D$95&lt;$B96,D$64,IF(D$95=$B96,D$64+D$73,0))</f>
        <v>17750</v>
      </c>
      <c r="E96" s="25">
        <f t="shared" si="45"/>
        <v>0</v>
      </c>
      <c r="F96" s="25">
        <f t="shared" si="45"/>
        <v>0</v>
      </c>
      <c r="G96" s="25">
        <f t="shared" si="45"/>
        <v>0</v>
      </c>
      <c r="H96" s="25">
        <f t="shared" si="45"/>
        <v>0</v>
      </c>
      <c r="I96" s="25">
        <f t="shared" si="45"/>
        <v>0</v>
      </c>
      <c r="J96" s="25">
        <f t="shared" si="45"/>
        <v>0</v>
      </c>
      <c r="K96" s="25">
        <f t="shared" si="45"/>
        <v>0</v>
      </c>
      <c r="L96" s="25">
        <f t="shared" si="45"/>
        <v>0</v>
      </c>
      <c r="M96" s="25">
        <f t="shared" si="45"/>
        <v>0</v>
      </c>
    </row>
    <row r="97" spans="1:13" x14ac:dyDescent="0.2">
      <c r="B97" s="43">
        <f t="shared" ref="B97:B105" si="46">B96+1</f>
        <v>2</v>
      </c>
      <c r="C97" s="30">
        <f t="shared" si="44"/>
        <v>-15000</v>
      </c>
      <c r="D97" s="25">
        <f t="shared" si="45"/>
        <v>4000</v>
      </c>
      <c r="E97" s="25">
        <f t="shared" si="45"/>
        <v>17750</v>
      </c>
      <c r="F97" s="25">
        <f t="shared" si="45"/>
        <v>0</v>
      </c>
      <c r="G97" s="25">
        <f t="shared" si="45"/>
        <v>0</v>
      </c>
      <c r="H97" s="25">
        <f t="shared" si="45"/>
        <v>0</v>
      </c>
      <c r="I97" s="25">
        <f t="shared" si="45"/>
        <v>0</v>
      </c>
      <c r="J97" s="25">
        <f t="shared" si="45"/>
        <v>0</v>
      </c>
      <c r="K97" s="25">
        <f t="shared" si="45"/>
        <v>0</v>
      </c>
      <c r="L97" s="25">
        <f t="shared" si="45"/>
        <v>0</v>
      </c>
      <c r="M97" s="25">
        <f t="shared" si="45"/>
        <v>0</v>
      </c>
    </row>
    <row r="98" spans="1:13" x14ac:dyDescent="0.2">
      <c r="B98" s="43">
        <f t="shared" si="46"/>
        <v>3</v>
      </c>
      <c r="C98" s="30">
        <f t="shared" si="44"/>
        <v>-15000</v>
      </c>
      <c r="D98" s="25">
        <f t="shared" si="45"/>
        <v>4000</v>
      </c>
      <c r="E98" s="25">
        <f t="shared" si="45"/>
        <v>4000</v>
      </c>
      <c r="F98" s="25">
        <f t="shared" si="45"/>
        <v>17750</v>
      </c>
      <c r="G98" s="25">
        <f t="shared" si="45"/>
        <v>0</v>
      </c>
      <c r="H98" s="25">
        <f t="shared" si="45"/>
        <v>0</v>
      </c>
      <c r="I98" s="25">
        <f t="shared" si="45"/>
        <v>0</v>
      </c>
      <c r="J98" s="25">
        <f t="shared" si="45"/>
        <v>0</v>
      </c>
      <c r="K98" s="25">
        <f t="shared" si="45"/>
        <v>0</v>
      </c>
      <c r="L98" s="25">
        <f t="shared" si="45"/>
        <v>0</v>
      </c>
      <c r="M98" s="25">
        <f t="shared" si="45"/>
        <v>0</v>
      </c>
    </row>
    <row r="99" spans="1:13" x14ac:dyDescent="0.2">
      <c r="B99" s="43">
        <f t="shared" si="46"/>
        <v>4</v>
      </c>
      <c r="C99" s="30">
        <f t="shared" si="44"/>
        <v>-15000</v>
      </c>
      <c r="D99" s="25">
        <f t="shared" si="45"/>
        <v>4000</v>
      </c>
      <c r="E99" s="25">
        <f t="shared" si="45"/>
        <v>4000</v>
      </c>
      <c r="F99" s="25">
        <f t="shared" si="45"/>
        <v>4000</v>
      </c>
      <c r="G99" s="25">
        <f t="shared" si="45"/>
        <v>17750</v>
      </c>
      <c r="H99" s="25">
        <f t="shared" si="45"/>
        <v>0</v>
      </c>
      <c r="I99" s="25">
        <f t="shared" si="45"/>
        <v>0</v>
      </c>
      <c r="J99" s="25">
        <f t="shared" si="45"/>
        <v>0</v>
      </c>
      <c r="K99" s="25">
        <f t="shared" si="45"/>
        <v>0</v>
      </c>
      <c r="L99" s="25">
        <f t="shared" si="45"/>
        <v>0</v>
      </c>
      <c r="M99" s="25">
        <f t="shared" si="45"/>
        <v>0</v>
      </c>
    </row>
    <row r="100" spans="1:13" x14ac:dyDescent="0.2">
      <c r="B100" s="43">
        <f t="shared" si="46"/>
        <v>5</v>
      </c>
      <c r="C100" s="30">
        <f t="shared" si="44"/>
        <v>-15000</v>
      </c>
      <c r="D100" s="25">
        <f t="shared" si="45"/>
        <v>4000</v>
      </c>
      <c r="E100" s="25">
        <f t="shared" si="45"/>
        <v>4000</v>
      </c>
      <c r="F100" s="25">
        <f t="shared" si="45"/>
        <v>4000</v>
      </c>
      <c r="G100" s="25">
        <f t="shared" si="45"/>
        <v>4000</v>
      </c>
      <c r="H100" s="25">
        <f t="shared" si="45"/>
        <v>17750</v>
      </c>
      <c r="I100" s="25">
        <f t="shared" si="45"/>
        <v>0</v>
      </c>
      <c r="J100" s="25">
        <f t="shared" si="45"/>
        <v>0</v>
      </c>
      <c r="K100" s="25">
        <f t="shared" si="45"/>
        <v>0</v>
      </c>
      <c r="L100" s="25">
        <f t="shared" si="45"/>
        <v>0</v>
      </c>
      <c r="M100" s="25">
        <f t="shared" si="45"/>
        <v>0</v>
      </c>
    </row>
    <row r="101" spans="1:13" x14ac:dyDescent="0.2">
      <c r="B101" s="43">
        <f t="shared" si="46"/>
        <v>6</v>
      </c>
      <c r="C101" s="30">
        <f t="shared" si="44"/>
        <v>-15000</v>
      </c>
      <c r="D101" s="25">
        <f t="shared" si="45"/>
        <v>4000</v>
      </c>
      <c r="E101" s="25">
        <f t="shared" si="45"/>
        <v>4000</v>
      </c>
      <c r="F101" s="25">
        <f t="shared" si="45"/>
        <v>4000</v>
      </c>
      <c r="G101" s="25">
        <f t="shared" si="45"/>
        <v>4000</v>
      </c>
      <c r="H101" s="25">
        <f t="shared" si="45"/>
        <v>4000</v>
      </c>
      <c r="I101" s="25">
        <f t="shared" si="45"/>
        <v>17750</v>
      </c>
      <c r="J101" s="25">
        <f t="shared" si="45"/>
        <v>0</v>
      </c>
      <c r="K101" s="25">
        <f t="shared" si="45"/>
        <v>0</v>
      </c>
      <c r="L101" s="25">
        <f t="shared" si="45"/>
        <v>0</v>
      </c>
      <c r="M101" s="25">
        <f t="shared" si="45"/>
        <v>0</v>
      </c>
    </row>
    <row r="102" spans="1:13" x14ac:dyDescent="0.2">
      <c r="B102" s="43">
        <f t="shared" si="46"/>
        <v>7</v>
      </c>
      <c r="C102" s="30">
        <f t="shared" si="44"/>
        <v>-15000</v>
      </c>
      <c r="D102" s="25">
        <f t="shared" si="45"/>
        <v>4000</v>
      </c>
      <c r="E102" s="25">
        <f t="shared" si="45"/>
        <v>4000</v>
      </c>
      <c r="F102" s="25">
        <f t="shared" si="45"/>
        <v>4000</v>
      </c>
      <c r="G102" s="25">
        <f t="shared" si="45"/>
        <v>4000</v>
      </c>
      <c r="H102" s="25">
        <f t="shared" si="45"/>
        <v>4000</v>
      </c>
      <c r="I102" s="25">
        <f t="shared" si="45"/>
        <v>4000</v>
      </c>
      <c r="J102" s="25">
        <f t="shared" si="45"/>
        <v>17750</v>
      </c>
      <c r="K102" s="25">
        <f t="shared" si="45"/>
        <v>0</v>
      </c>
      <c r="L102" s="25">
        <f t="shared" si="45"/>
        <v>0</v>
      </c>
      <c r="M102" s="25">
        <f t="shared" si="45"/>
        <v>0</v>
      </c>
    </row>
    <row r="103" spans="1:13" x14ac:dyDescent="0.2">
      <c r="B103" s="43">
        <f t="shared" si="46"/>
        <v>8</v>
      </c>
      <c r="C103" s="30">
        <f t="shared" si="44"/>
        <v>-15000</v>
      </c>
      <c r="D103" s="25">
        <f t="shared" si="45"/>
        <v>4000</v>
      </c>
      <c r="E103" s="25">
        <f t="shared" si="45"/>
        <v>4000</v>
      </c>
      <c r="F103" s="25">
        <f t="shared" si="45"/>
        <v>4000</v>
      </c>
      <c r="G103" s="25">
        <f t="shared" si="45"/>
        <v>4000</v>
      </c>
      <c r="H103" s="25">
        <f t="shared" si="45"/>
        <v>4000</v>
      </c>
      <c r="I103" s="25">
        <f t="shared" si="45"/>
        <v>4000</v>
      </c>
      <c r="J103" s="25">
        <f t="shared" si="45"/>
        <v>4000</v>
      </c>
      <c r="K103" s="25">
        <f t="shared" si="45"/>
        <v>17750</v>
      </c>
      <c r="L103" s="25">
        <f t="shared" si="45"/>
        <v>0</v>
      </c>
      <c r="M103" s="25">
        <f t="shared" si="45"/>
        <v>0</v>
      </c>
    </row>
    <row r="104" spans="1:13" x14ac:dyDescent="0.2">
      <c r="B104" s="43">
        <f t="shared" si="46"/>
        <v>9</v>
      </c>
      <c r="C104" s="30">
        <f t="shared" si="44"/>
        <v>-15000</v>
      </c>
      <c r="D104" s="25">
        <f t="shared" si="45"/>
        <v>4000</v>
      </c>
      <c r="E104" s="25">
        <f t="shared" si="45"/>
        <v>4000</v>
      </c>
      <c r="F104" s="25">
        <f t="shared" si="45"/>
        <v>4000</v>
      </c>
      <c r="G104" s="25">
        <f t="shared" si="45"/>
        <v>4000</v>
      </c>
      <c r="H104" s="25">
        <f t="shared" si="45"/>
        <v>4000</v>
      </c>
      <c r="I104" s="25">
        <f t="shared" si="45"/>
        <v>4000</v>
      </c>
      <c r="J104" s="25">
        <f t="shared" si="45"/>
        <v>4000</v>
      </c>
      <c r="K104" s="25">
        <f t="shared" si="45"/>
        <v>4000</v>
      </c>
      <c r="L104" s="25">
        <f t="shared" si="45"/>
        <v>17750</v>
      </c>
      <c r="M104" s="25">
        <f t="shared" si="45"/>
        <v>0</v>
      </c>
    </row>
    <row r="105" spans="1:13" x14ac:dyDescent="0.2">
      <c r="B105" s="44">
        <f t="shared" si="46"/>
        <v>10</v>
      </c>
      <c r="C105" s="45">
        <f t="shared" si="44"/>
        <v>-15000</v>
      </c>
      <c r="D105" s="46">
        <f t="shared" si="45"/>
        <v>4000</v>
      </c>
      <c r="E105" s="46">
        <f t="shared" si="45"/>
        <v>4000</v>
      </c>
      <c r="F105" s="46">
        <f t="shared" si="45"/>
        <v>4000</v>
      </c>
      <c r="G105" s="46">
        <f t="shared" si="45"/>
        <v>4000</v>
      </c>
      <c r="H105" s="46">
        <f t="shared" si="45"/>
        <v>4000</v>
      </c>
      <c r="I105" s="46">
        <f t="shared" si="45"/>
        <v>4000</v>
      </c>
      <c r="J105" s="46">
        <f t="shared" si="45"/>
        <v>4000</v>
      </c>
      <c r="K105" s="46">
        <f t="shared" si="45"/>
        <v>4000</v>
      </c>
      <c r="L105" s="46">
        <f t="shared" si="45"/>
        <v>4000</v>
      </c>
      <c r="M105" s="46">
        <f t="shared" si="45"/>
        <v>17750</v>
      </c>
    </row>
    <row r="106" spans="1:13" x14ac:dyDescent="0.2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</row>
    <row r="107" spans="1:13" ht="15.75" x14ac:dyDescent="0.25">
      <c r="A107" s="13" t="s">
        <v>57</v>
      </c>
      <c r="B107" s="13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</row>
    <row r="108" spans="1:13" x14ac:dyDescent="0.2">
      <c r="B108" s="19" t="s">
        <v>56</v>
      </c>
      <c r="C108" s="4">
        <v>0</v>
      </c>
      <c r="D108" s="4">
        <f t="shared" ref="D108:M108" si="47">C108+1</f>
        <v>1</v>
      </c>
      <c r="E108" s="4">
        <f t="shared" si="47"/>
        <v>2</v>
      </c>
      <c r="F108" s="4">
        <f t="shared" si="47"/>
        <v>3</v>
      </c>
      <c r="G108" s="4">
        <f t="shared" si="47"/>
        <v>4</v>
      </c>
      <c r="H108" s="4">
        <f t="shared" si="47"/>
        <v>5</v>
      </c>
      <c r="I108" s="4">
        <f t="shared" si="47"/>
        <v>6</v>
      </c>
      <c r="J108" s="4">
        <f t="shared" si="47"/>
        <v>7</v>
      </c>
      <c r="K108" s="4">
        <f t="shared" si="47"/>
        <v>8</v>
      </c>
      <c r="L108" s="4">
        <f t="shared" si="47"/>
        <v>9</v>
      </c>
      <c r="M108" s="4">
        <f t="shared" si="47"/>
        <v>10</v>
      </c>
    </row>
    <row r="109" spans="1:13" x14ac:dyDescent="0.2">
      <c r="B109" s="42">
        <v>1</v>
      </c>
      <c r="C109" s="30">
        <f t="shared" ref="C109:C118" si="48">-$C$4</f>
        <v>-15000</v>
      </c>
      <c r="D109" s="25">
        <f t="shared" ref="D109:M118" si="49">IF(D$108&lt;$B109,D$67,IF(D$108=$B109,D$67+D$76,0))</f>
        <v>16905</v>
      </c>
      <c r="E109" s="25">
        <f t="shared" si="49"/>
        <v>0</v>
      </c>
      <c r="F109" s="25">
        <f t="shared" si="49"/>
        <v>0</v>
      </c>
      <c r="G109" s="25">
        <f t="shared" si="49"/>
        <v>0</v>
      </c>
      <c r="H109" s="25">
        <f t="shared" si="49"/>
        <v>0</v>
      </c>
      <c r="I109" s="25">
        <f t="shared" si="49"/>
        <v>0</v>
      </c>
      <c r="J109" s="25">
        <f t="shared" si="49"/>
        <v>0</v>
      </c>
      <c r="K109" s="25">
        <f t="shared" si="49"/>
        <v>0</v>
      </c>
      <c r="L109" s="25">
        <f t="shared" si="49"/>
        <v>0</v>
      </c>
      <c r="M109" s="25">
        <f t="shared" si="49"/>
        <v>0</v>
      </c>
    </row>
    <row r="110" spans="1:13" x14ac:dyDescent="0.2">
      <c r="B110" s="43">
        <f t="shared" ref="B110:B118" si="50">B109+1</f>
        <v>2</v>
      </c>
      <c r="C110" s="30">
        <f t="shared" si="48"/>
        <v>-15000</v>
      </c>
      <c r="D110" s="25">
        <f t="shared" si="49"/>
        <v>3505</v>
      </c>
      <c r="E110" s="25">
        <f t="shared" si="49"/>
        <v>16205</v>
      </c>
      <c r="F110" s="25">
        <f t="shared" si="49"/>
        <v>0</v>
      </c>
      <c r="G110" s="25">
        <f t="shared" si="49"/>
        <v>0</v>
      </c>
      <c r="H110" s="25">
        <f t="shared" si="49"/>
        <v>0</v>
      </c>
      <c r="I110" s="25">
        <f t="shared" si="49"/>
        <v>0</v>
      </c>
      <c r="J110" s="25">
        <f t="shared" si="49"/>
        <v>0</v>
      </c>
      <c r="K110" s="25">
        <f t="shared" si="49"/>
        <v>0</v>
      </c>
      <c r="L110" s="25">
        <f t="shared" si="49"/>
        <v>0</v>
      </c>
      <c r="M110" s="25">
        <f t="shared" si="49"/>
        <v>0</v>
      </c>
    </row>
    <row r="111" spans="1:13" x14ac:dyDescent="0.2">
      <c r="B111" s="43">
        <f t="shared" si="50"/>
        <v>3</v>
      </c>
      <c r="C111" s="30">
        <f t="shared" si="48"/>
        <v>-15000</v>
      </c>
      <c r="D111" s="25">
        <f t="shared" si="49"/>
        <v>3505</v>
      </c>
      <c r="E111" s="25">
        <f t="shared" si="49"/>
        <v>3505</v>
      </c>
      <c r="F111" s="25">
        <f t="shared" si="49"/>
        <v>15505</v>
      </c>
      <c r="G111" s="25">
        <f t="shared" si="49"/>
        <v>0</v>
      </c>
      <c r="H111" s="25">
        <f t="shared" si="49"/>
        <v>0</v>
      </c>
      <c r="I111" s="25">
        <f t="shared" si="49"/>
        <v>0</v>
      </c>
      <c r="J111" s="25">
        <f t="shared" si="49"/>
        <v>0</v>
      </c>
      <c r="K111" s="25">
        <f t="shared" si="49"/>
        <v>0</v>
      </c>
      <c r="L111" s="25">
        <f t="shared" si="49"/>
        <v>0</v>
      </c>
      <c r="M111" s="25">
        <f t="shared" si="49"/>
        <v>0</v>
      </c>
    </row>
    <row r="112" spans="1:13" x14ac:dyDescent="0.2">
      <c r="B112" s="43">
        <f t="shared" si="50"/>
        <v>4</v>
      </c>
      <c r="C112" s="30">
        <f t="shared" si="48"/>
        <v>-15000</v>
      </c>
      <c r="D112" s="25">
        <f t="shared" si="49"/>
        <v>3505</v>
      </c>
      <c r="E112" s="25">
        <f t="shared" si="49"/>
        <v>3505</v>
      </c>
      <c r="F112" s="25">
        <f t="shared" si="49"/>
        <v>3505</v>
      </c>
      <c r="G112" s="25">
        <f t="shared" si="49"/>
        <v>14805</v>
      </c>
      <c r="H112" s="25">
        <f t="shared" si="49"/>
        <v>0</v>
      </c>
      <c r="I112" s="25">
        <f t="shared" si="49"/>
        <v>0</v>
      </c>
      <c r="J112" s="25">
        <f t="shared" si="49"/>
        <v>0</v>
      </c>
      <c r="K112" s="25">
        <f t="shared" si="49"/>
        <v>0</v>
      </c>
      <c r="L112" s="25">
        <f t="shared" si="49"/>
        <v>0</v>
      </c>
      <c r="M112" s="25">
        <f t="shared" si="49"/>
        <v>0</v>
      </c>
    </row>
    <row r="113" spans="1:13" x14ac:dyDescent="0.2">
      <c r="B113" s="43">
        <f t="shared" si="50"/>
        <v>5</v>
      </c>
      <c r="C113" s="30">
        <f t="shared" si="48"/>
        <v>-15000</v>
      </c>
      <c r="D113" s="25">
        <f t="shared" si="49"/>
        <v>3505</v>
      </c>
      <c r="E113" s="25">
        <f t="shared" si="49"/>
        <v>3505</v>
      </c>
      <c r="F113" s="25">
        <f t="shared" si="49"/>
        <v>3505</v>
      </c>
      <c r="G113" s="25">
        <f t="shared" si="49"/>
        <v>3505</v>
      </c>
      <c r="H113" s="25">
        <f t="shared" si="49"/>
        <v>14105</v>
      </c>
      <c r="I113" s="25">
        <f t="shared" si="49"/>
        <v>0</v>
      </c>
      <c r="J113" s="25">
        <f t="shared" si="49"/>
        <v>0</v>
      </c>
      <c r="K113" s="25">
        <f t="shared" si="49"/>
        <v>0</v>
      </c>
      <c r="L113" s="25">
        <f t="shared" si="49"/>
        <v>0</v>
      </c>
      <c r="M113" s="25">
        <f t="shared" si="49"/>
        <v>0</v>
      </c>
    </row>
    <row r="114" spans="1:13" x14ac:dyDescent="0.2">
      <c r="B114" s="43">
        <f t="shared" si="50"/>
        <v>6</v>
      </c>
      <c r="C114" s="30">
        <f t="shared" si="48"/>
        <v>-15000</v>
      </c>
      <c r="D114" s="25">
        <f t="shared" si="49"/>
        <v>3505</v>
      </c>
      <c r="E114" s="25">
        <f t="shared" si="49"/>
        <v>3505</v>
      </c>
      <c r="F114" s="25">
        <f t="shared" si="49"/>
        <v>3505</v>
      </c>
      <c r="G114" s="25">
        <f t="shared" si="49"/>
        <v>3505</v>
      </c>
      <c r="H114" s="25">
        <f t="shared" si="49"/>
        <v>3505</v>
      </c>
      <c r="I114" s="25">
        <f t="shared" si="49"/>
        <v>13405</v>
      </c>
      <c r="J114" s="25">
        <f t="shared" si="49"/>
        <v>0</v>
      </c>
      <c r="K114" s="25">
        <f t="shared" si="49"/>
        <v>0</v>
      </c>
      <c r="L114" s="25">
        <f t="shared" si="49"/>
        <v>0</v>
      </c>
      <c r="M114" s="25">
        <f t="shared" si="49"/>
        <v>0</v>
      </c>
    </row>
    <row r="115" spans="1:13" x14ac:dyDescent="0.2">
      <c r="B115" s="43">
        <f t="shared" si="50"/>
        <v>7</v>
      </c>
      <c r="C115" s="30">
        <f t="shared" si="48"/>
        <v>-15000</v>
      </c>
      <c r="D115" s="25">
        <f t="shared" si="49"/>
        <v>3505</v>
      </c>
      <c r="E115" s="25">
        <f t="shared" si="49"/>
        <v>3505</v>
      </c>
      <c r="F115" s="25">
        <f t="shared" si="49"/>
        <v>3505</v>
      </c>
      <c r="G115" s="25">
        <f t="shared" si="49"/>
        <v>3505</v>
      </c>
      <c r="H115" s="25">
        <f t="shared" si="49"/>
        <v>3505</v>
      </c>
      <c r="I115" s="25">
        <f t="shared" si="49"/>
        <v>3505</v>
      </c>
      <c r="J115" s="25">
        <f t="shared" si="49"/>
        <v>12705</v>
      </c>
      <c r="K115" s="25">
        <f t="shared" si="49"/>
        <v>0</v>
      </c>
      <c r="L115" s="25">
        <f t="shared" si="49"/>
        <v>0</v>
      </c>
      <c r="M115" s="25">
        <f t="shared" si="49"/>
        <v>0</v>
      </c>
    </row>
    <row r="116" spans="1:13" x14ac:dyDescent="0.2">
      <c r="B116" s="43">
        <f t="shared" si="50"/>
        <v>8</v>
      </c>
      <c r="C116" s="30">
        <f t="shared" si="48"/>
        <v>-15000</v>
      </c>
      <c r="D116" s="25">
        <f t="shared" si="49"/>
        <v>3505</v>
      </c>
      <c r="E116" s="25">
        <f t="shared" si="49"/>
        <v>3505</v>
      </c>
      <c r="F116" s="25">
        <f t="shared" si="49"/>
        <v>3505</v>
      </c>
      <c r="G116" s="25">
        <f t="shared" si="49"/>
        <v>3505</v>
      </c>
      <c r="H116" s="25">
        <f t="shared" si="49"/>
        <v>3505</v>
      </c>
      <c r="I116" s="25">
        <f t="shared" si="49"/>
        <v>3505</v>
      </c>
      <c r="J116" s="25">
        <f t="shared" si="49"/>
        <v>3505</v>
      </c>
      <c r="K116" s="25">
        <f t="shared" si="49"/>
        <v>12005</v>
      </c>
      <c r="L116" s="25">
        <f t="shared" si="49"/>
        <v>0</v>
      </c>
      <c r="M116" s="25">
        <f t="shared" si="49"/>
        <v>0</v>
      </c>
    </row>
    <row r="117" spans="1:13" x14ac:dyDescent="0.2">
      <c r="B117" s="43">
        <f t="shared" si="50"/>
        <v>9</v>
      </c>
      <c r="C117" s="30">
        <f t="shared" si="48"/>
        <v>-15000</v>
      </c>
      <c r="D117" s="25">
        <f t="shared" si="49"/>
        <v>3505</v>
      </c>
      <c r="E117" s="25">
        <f t="shared" si="49"/>
        <v>3505</v>
      </c>
      <c r="F117" s="25">
        <f t="shared" si="49"/>
        <v>3505</v>
      </c>
      <c r="G117" s="25">
        <f t="shared" si="49"/>
        <v>3505</v>
      </c>
      <c r="H117" s="25">
        <f t="shared" si="49"/>
        <v>3505</v>
      </c>
      <c r="I117" s="25">
        <f t="shared" si="49"/>
        <v>3505</v>
      </c>
      <c r="J117" s="25">
        <f t="shared" si="49"/>
        <v>3505</v>
      </c>
      <c r="K117" s="25">
        <f t="shared" si="49"/>
        <v>3505</v>
      </c>
      <c r="L117" s="25">
        <f t="shared" si="49"/>
        <v>11305</v>
      </c>
      <c r="M117" s="25">
        <f t="shared" si="49"/>
        <v>0</v>
      </c>
    </row>
    <row r="118" spans="1:13" x14ac:dyDescent="0.2">
      <c r="B118" s="44">
        <f t="shared" si="50"/>
        <v>10</v>
      </c>
      <c r="C118" s="45">
        <f t="shared" si="48"/>
        <v>-15000</v>
      </c>
      <c r="D118" s="46">
        <f t="shared" si="49"/>
        <v>3505</v>
      </c>
      <c r="E118" s="46">
        <f t="shared" si="49"/>
        <v>3505</v>
      </c>
      <c r="F118" s="46">
        <f t="shared" si="49"/>
        <v>3505</v>
      </c>
      <c r="G118" s="46">
        <f t="shared" si="49"/>
        <v>3505</v>
      </c>
      <c r="H118" s="46">
        <f t="shared" si="49"/>
        <v>3505</v>
      </c>
      <c r="I118" s="46">
        <f t="shared" si="49"/>
        <v>3505</v>
      </c>
      <c r="J118" s="46">
        <f t="shared" si="49"/>
        <v>3505</v>
      </c>
      <c r="K118" s="46">
        <f t="shared" si="49"/>
        <v>3505</v>
      </c>
      <c r="L118" s="46">
        <f t="shared" si="49"/>
        <v>3505</v>
      </c>
      <c r="M118" s="46">
        <f t="shared" si="49"/>
        <v>10605</v>
      </c>
    </row>
    <row r="120" spans="1:13" x14ac:dyDescent="0.2">
      <c r="A120" s="47" t="s">
        <v>65</v>
      </c>
    </row>
  </sheetData>
  <sheetProtection sheet="1" objects="1" scenarios="1"/>
  <phoneticPr fontId="0" type="noConversion"/>
  <pageMargins left="0.75" right="0.75" top="0" bottom="0" header="0.5" footer="0.5"/>
  <pageSetup orientation="portrait" verticalDpi="0" r:id="rId1"/>
  <headerFooter alignWithMargins="0"/>
  <rowBreaks count="2" manualBreakCount="2">
    <brk id="54" max="65535" man="1"/>
    <brk id="95" max="655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CASHFLOW</vt:lpstr>
    </vt:vector>
  </TitlesOfParts>
  <Company>Stephen Nelson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Kaarin Dolliver</dc:creator>
  <cp:lastModifiedBy>Elizabeth Nelson</cp:lastModifiedBy>
  <dcterms:created xsi:type="dcterms:W3CDTF">1999-08-25T18:25:39Z</dcterms:created>
  <dcterms:modified xsi:type="dcterms:W3CDTF">2015-06-30T15:33:26Z</dcterms:modified>
</cp:coreProperties>
</file>